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Policy\Runnymede 2030\Infrastructure\Infrastructure Delivery SPD\SPD\Adoption\"/>
    </mc:Choice>
  </mc:AlternateContent>
  <xr:revisionPtr revIDLastSave="0" documentId="8_{63B5CEB8-F0E2-47AC-ABFF-FDD0A946106A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Calculator" sheetId="1" r:id="rId1"/>
  </sheets>
  <definedNames>
    <definedName name="N">0</definedName>
    <definedName name="No">Calculator!$H$47</definedName>
    <definedName name="Y" localSheetId="0">(Calculator!B1048556*0.07)*9615</definedName>
    <definedName name="Y">Calculator!$H$46</definedName>
    <definedName name="Yes">Calculator!$H$46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K35" i="1" l="1"/>
  <c r="K36" i="1"/>
  <c r="K34" i="1"/>
  <c r="K13" i="1"/>
  <c r="K14" i="1"/>
  <c r="K12" i="1"/>
  <c r="K44" i="1"/>
  <c r="I44" i="1"/>
  <c r="G44" i="1"/>
  <c r="D44" i="1"/>
  <c r="J44" i="1" s="1"/>
  <c r="K43" i="1"/>
  <c r="I43" i="1"/>
  <c r="G43" i="1"/>
  <c r="D43" i="1"/>
  <c r="J43" i="1" s="1"/>
  <c r="K42" i="1"/>
  <c r="I42" i="1"/>
  <c r="G42" i="1"/>
  <c r="D42" i="1"/>
  <c r="K41" i="1"/>
  <c r="I41" i="1"/>
  <c r="G41" i="1"/>
  <c r="D41" i="1"/>
  <c r="J41" i="1" s="1"/>
  <c r="K40" i="1"/>
  <c r="J40" i="1"/>
  <c r="I40" i="1"/>
  <c r="G40" i="1"/>
  <c r="D40" i="1"/>
  <c r="J36" i="1"/>
  <c r="G36" i="1"/>
  <c r="D36" i="1"/>
  <c r="J35" i="1"/>
  <c r="G35" i="1"/>
  <c r="D35" i="1"/>
  <c r="J34" i="1"/>
  <c r="D34" i="1"/>
  <c r="K31" i="1"/>
  <c r="I31" i="1"/>
  <c r="G31" i="1"/>
  <c r="D31" i="1"/>
  <c r="J31" i="1" s="1"/>
  <c r="K30" i="1"/>
  <c r="J30" i="1"/>
  <c r="I30" i="1"/>
  <c r="G30" i="1"/>
  <c r="D30" i="1"/>
  <c r="K29" i="1"/>
  <c r="I29" i="1"/>
  <c r="G29" i="1"/>
  <c r="D29" i="1"/>
  <c r="K28" i="1"/>
  <c r="I28" i="1"/>
  <c r="G28" i="1"/>
  <c r="D28" i="1"/>
  <c r="K27" i="1"/>
  <c r="I27" i="1"/>
  <c r="G27" i="1"/>
  <c r="D27" i="1"/>
  <c r="J27" i="1" s="1"/>
  <c r="J42" i="1" l="1"/>
  <c r="I45" i="1"/>
  <c r="J29" i="1"/>
  <c r="K45" i="1"/>
  <c r="K32" i="1"/>
  <c r="K37" i="1" s="1"/>
  <c r="I32" i="1"/>
  <c r="I37" i="1" s="1"/>
  <c r="J28" i="1"/>
  <c r="J45" i="1"/>
  <c r="D13" i="1"/>
  <c r="J13" i="1"/>
  <c r="G13" i="1"/>
  <c r="J32" i="1" l="1"/>
  <c r="J37" i="1" s="1"/>
  <c r="K22" i="1"/>
  <c r="I22" i="1"/>
  <c r="G22" i="1"/>
  <c r="D22" i="1"/>
  <c r="J22" i="1" s="1"/>
  <c r="K21" i="1"/>
  <c r="I21" i="1"/>
  <c r="G21" i="1"/>
  <c r="D21" i="1"/>
  <c r="K20" i="1"/>
  <c r="I20" i="1"/>
  <c r="G20" i="1"/>
  <c r="D20" i="1"/>
  <c r="K19" i="1"/>
  <c r="I19" i="1"/>
  <c r="G19" i="1"/>
  <c r="D19" i="1"/>
  <c r="J19" i="1" s="1"/>
  <c r="K18" i="1"/>
  <c r="I18" i="1"/>
  <c r="G18" i="1"/>
  <c r="D18" i="1"/>
  <c r="K23" i="1" l="1"/>
  <c r="J18" i="1"/>
  <c r="I23" i="1"/>
  <c r="J21" i="1"/>
  <c r="J20" i="1"/>
  <c r="J23" i="1" s="1"/>
  <c r="G5" i="1"/>
  <c r="J14" i="1" l="1"/>
  <c r="G14" i="1"/>
  <c r="D14" i="1"/>
  <c r="K6" i="1" l="1"/>
  <c r="K7" i="1"/>
  <c r="K8" i="1"/>
  <c r="K9" i="1"/>
  <c r="K5" i="1"/>
  <c r="J12" i="1"/>
  <c r="G12" i="1"/>
  <c r="D12" i="1"/>
  <c r="I6" i="1"/>
  <c r="I7" i="1"/>
  <c r="I8" i="1"/>
  <c r="I9" i="1"/>
  <c r="G9" i="1"/>
  <c r="G8" i="1"/>
  <c r="G7" i="1"/>
  <c r="G6" i="1"/>
  <c r="D9" i="1"/>
  <c r="D8" i="1"/>
  <c r="D7" i="1"/>
  <c r="D6" i="1"/>
  <c r="D5" i="1"/>
  <c r="K10" i="1" l="1"/>
  <c r="K15" i="1" s="1"/>
  <c r="I54" i="1" s="1"/>
  <c r="I10" i="1"/>
  <c r="J7" i="1"/>
  <c r="J8" i="1"/>
  <c r="J6" i="1"/>
  <c r="J5" i="1"/>
  <c r="J9" i="1"/>
  <c r="I61" i="1" l="1"/>
  <c r="I60" i="1"/>
  <c r="I59" i="1"/>
  <c r="I15" i="1"/>
  <c r="J10" i="1"/>
  <c r="J15" i="1" l="1"/>
  <c r="I56" i="1" s="1"/>
  <c r="I55" i="1"/>
  <c r="I57" i="1"/>
  <c r="I58" i="1"/>
  <c r="I62" i="1" l="1"/>
</calcChain>
</file>

<file path=xl/sharedStrings.xml><?xml version="1.0" encoding="utf-8"?>
<sst xmlns="http://schemas.openxmlformats.org/spreadsheetml/2006/main" count="125" uniqueCount="66">
  <si>
    <t>Occupancy</t>
  </si>
  <si>
    <t>1 bed</t>
  </si>
  <si>
    <t>2 bed</t>
  </si>
  <si>
    <t>3 bed</t>
  </si>
  <si>
    <t>4 bed</t>
  </si>
  <si>
    <t>5+ bed</t>
  </si>
  <si>
    <t xml:space="preserve">Occupancy </t>
  </si>
  <si>
    <t>Net Occupancy</t>
  </si>
  <si>
    <t>Total</t>
  </si>
  <si>
    <t>Proposed Sqm</t>
  </si>
  <si>
    <t>Existing Sqm</t>
  </si>
  <si>
    <t>Proposed Beds</t>
  </si>
  <si>
    <t>Existing Beds</t>
  </si>
  <si>
    <t>Infrastructure Type</t>
  </si>
  <si>
    <t>Net Sqm</t>
  </si>
  <si>
    <t>N/A</t>
  </si>
  <si>
    <t>Proposed Market Units</t>
  </si>
  <si>
    <t>Existing Market Units</t>
  </si>
  <si>
    <t>Tariff</t>
  </si>
  <si>
    <t>Contribution</t>
  </si>
  <si>
    <t>Standard</t>
  </si>
  <si>
    <t>A320 Corridor</t>
  </si>
  <si>
    <t xml:space="preserve">Built Community </t>
  </si>
  <si>
    <t>Children's Playspace</t>
  </si>
  <si>
    <t>Outdoor Sports</t>
  </si>
  <si>
    <t>Allotments</t>
  </si>
  <si>
    <t>Tariff Y/N</t>
  </si>
  <si>
    <t>£99 per occupant</t>
  </si>
  <si>
    <t>65sqm per 1,000 population @ £1,529 per sqm</t>
  </si>
  <si>
    <t>165sqm per GP @ £2,676 per sqm</t>
  </si>
  <si>
    <t>£1,082 per occupant</t>
  </si>
  <si>
    <t>8000sqm per 1,000 population @ £400 per sqm</t>
  </si>
  <si>
    <t>£597 per occupant</t>
  </si>
  <si>
    <t>1.6ha per 1,000 population @ £372,851 per ha</t>
  </si>
  <si>
    <t>£124 per dwelling</t>
  </si>
  <si>
    <t>0.5ha per 1,000 dwellings @ £248,567 per ha</t>
  </si>
  <si>
    <t>C2 Use</t>
  </si>
  <si>
    <t>Student</t>
  </si>
  <si>
    <t>SANG</t>
  </si>
  <si>
    <t>SAMM</t>
  </si>
  <si>
    <t>£2,000 per dwelling</t>
  </si>
  <si>
    <t>8ha per 1,000 population</t>
  </si>
  <si>
    <t>£630 per dwelling</t>
  </si>
  <si>
    <t>Tariff Calculations</t>
  </si>
  <si>
    <t>Runnymede Planning Contributions Calculator for Site</t>
  </si>
  <si>
    <t>Please enter site name here</t>
  </si>
  <si>
    <t>Yes=</t>
  </si>
  <si>
    <t>No=</t>
  </si>
  <si>
    <t>Primary Healthcare</t>
  </si>
  <si>
    <t>Proposed Affordable Units</t>
  </si>
  <si>
    <t>Existing Affordable Units</t>
  </si>
  <si>
    <t>Net Market Units</t>
  </si>
  <si>
    <t>Net Affordable Units</t>
  </si>
  <si>
    <t>Early Years Education</t>
  </si>
  <si>
    <t>Primary Education</t>
  </si>
  <si>
    <t>Secondary Education</t>
  </si>
  <si>
    <t>Highways</t>
  </si>
  <si>
    <t>To be confirmed with Surrey County Council</t>
  </si>
  <si>
    <t>£246 per sqm</t>
  </si>
  <si>
    <t>£245 per occupant</t>
  </si>
  <si>
    <t>C4 Use</t>
  </si>
  <si>
    <t>Active Travel</t>
  </si>
  <si>
    <t>A</t>
  </si>
  <si>
    <t>B</t>
  </si>
  <si>
    <t>For all dwellings proposed within 400m-5km of the Thames Basin Heaths SPA</t>
  </si>
  <si>
    <t>For dwellings proposed within 5km-7km of the Thames Basin Heaths SPA (sites of 50 dwellings or more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</si>
</sst>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Protection="1"/>
    <xf numFmtId="164" fontId="0" fillId="3" borderId="1" xfId="0" applyNumberFormat="1" applyFill="1" applyBorder="1" applyProtection="1"/>
    <xf numFmtId="165" fontId="0" fillId="3" borderId="1" xfId="0" applyNumberFormat="1" applyFill="1" applyBorder="1" applyProtection="1"/>
    <xf numFmtId="0" fontId="2" fillId="3" borderId="1" xfId="0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0" fontId="0" fillId="4" borderId="1" xfId="0" applyFill="1" applyBorder="1" applyAlignment="1" applyProtection="1">
      <alignment horizontal="left"/>
      <protection locked="0"/>
    </xf>
    <xf numFmtId="165" fontId="0" fillId="4" borderId="1" xfId="0" applyNumberFormat="1" applyFill="1" applyBorder="1" applyAlignment="1" applyProtection="1">
      <alignment horizontal="left"/>
      <protection locked="0"/>
    </xf>
    <xf numFmtId="164" fontId="0" fillId="4" borderId="1" xfId="0" applyNumberForma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164" fontId="0" fillId="3" borderId="1" xfId="0" applyNumberFormat="1" applyFill="1" applyBorder="1" applyAlignment="1" applyProtection="1">
      <alignment horizontal="left"/>
    </xf>
    <xf numFmtId="165" fontId="0" fillId="3" borderId="1" xfId="0" applyNumberFormat="1" applyFill="1" applyBorder="1" applyAlignment="1" applyProtection="1">
      <alignment horizontal="left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" fontId="0" fillId="3" borderId="1" xfId="0" applyNumberFormat="1" applyFill="1" applyBorder="1" applyAlignment="1" applyProtection="1">
      <alignment horizontal="left"/>
    </xf>
    <xf numFmtId="0" fontId="0" fillId="0" borderId="0" xfId="0" applyFill="1"/>
    <xf numFmtId="0" fontId="2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164" fontId="0" fillId="0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Alignment="1" applyProtection="1">
      <alignment horizontal="left"/>
    </xf>
    <xf numFmtId="4" fontId="0" fillId="0" borderId="0" xfId="0" applyNumberFormat="1" applyFill="1" applyBorder="1" applyAlignment="1" applyProtection="1">
      <alignment horizontal="left"/>
    </xf>
    <xf numFmtId="164" fontId="0" fillId="0" borderId="1" xfId="0" applyNumberFormat="1" applyFill="1" applyBorder="1" applyAlignment="1" applyProtection="1">
      <alignment horizontal="left"/>
      <protection locked="0"/>
    </xf>
    <xf numFmtId="164" fontId="2" fillId="3" borderId="1" xfId="0" applyNumberFormat="1" applyFont="1" applyFill="1" applyBorder="1" applyProtection="1"/>
    <xf numFmtId="165" fontId="0" fillId="0" borderId="1" xfId="0" applyNumberFormat="1" applyFill="1" applyBorder="1" applyAlignment="1" applyProtection="1">
      <alignment horizontal="left"/>
      <protection locked="0"/>
    </xf>
    <xf numFmtId="0" fontId="0" fillId="0" borderId="0" xfId="0" applyProtection="1"/>
    <xf numFmtId="0" fontId="2" fillId="10" borderId="0" xfId="0" applyFont="1" applyFill="1" applyProtection="1"/>
    <xf numFmtId="0" fontId="0" fillId="10" borderId="0" xfId="0" applyFill="1" applyProtection="1"/>
    <xf numFmtId="0" fontId="0" fillId="10" borderId="0" xfId="0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</xf>
    <xf numFmtId="0" fontId="0" fillId="10" borderId="0" xfId="0" applyFill="1" applyAlignment="1" applyProtection="1">
      <alignment horizontal="left"/>
    </xf>
    <xf numFmtId="2" fontId="0" fillId="3" borderId="1" xfId="0" applyNumberFormat="1" applyFill="1" applyBorder="1" applyAlignment="1" applyProtection="1">
      <alignment horizontal="left"/>
    </xf>
    <xf numFmtId="2" fontId="0" fillId="3" borderId="1" xfId="0" applyNumberFormat="1" applyFill="1" applyBorder="1" applyProtection="1"/>
    <xf numFmtId="164" fontId="2" fillId="3" borderId="1" xfId="0" applyNumberFormat="1" applyFont="1" applyFill="1" applyBorder="1" applyAlignment="1" applyProtection="1">
      <alignment horizontal="left"/>
    </xf>
    <xf numFmtId="165" fontId="2" fillId="3" borderId="1" xfId="0" applyNumberFormat="1" applyFont="1" applyFill="1" applyBorder="1" applyAlignment="1" applyProtection="1">
      <alignment horizontal="left"/>
    </xf>
    <xf numFmtId="4" fontId="2" fillId="3" borderId="1" xfId="0" applyNumberFormat="1" applyFont="1" applyFill="1" applyBorder="1" applyAlignment="1" applyProtection="1">
      <alignment horizontal="left"/>
    </xf>
    <xf numFmtId="2" fontId="2" fillId="3" borderId="1" xfId="0" applyNumberFormat="1" applyFont="1" applyFill="1" applyBorder="1" applyAlignment="1" applyProtection="1">
      <alignment horizontal="left"/>
    </xf>
    <xf numFmtId="0" fontId="0" fillId="0" borderId="0" xfId="0" applyFill="1" applyProtection="1"/>
    <xf numFmtId="2" fontId="0" fillId="0" borderId="0" xfId="0" applyNumberFormat="1" applyFill="1" applyBorder="1" applyAlignment="1" applyProtection="1">
      <alignment horizontal="left"/>
    </xf>
    <xf numFmtId="0" fontId="2" fillId="11" borderId="0" xfId="0" applyFont="1" applyFill="1" applyProtection="1"/>
    <xf numFmtId="0" fontId="0" fillId="11" borderId="0" xfId="0" applyFill="1" applyProtection="1"/>
    <xf numFmtId="0" fontId="0" fillId="11" borderId="0" xfId="0" applyFill="1" applyAlignment="1" applyProtection="1">
      <alignment vertical="center"/>
    </xf>
    <xf numFmtId="0" fontId="0" fillId="11" borderId="0" xfId="0" applyFill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wrapText="1"/>
    </xf>
    <xf numFmtId="0" fontId="2" fillId="0" borderId="0" xfId="0" applyFont="1" applyProtection="1"/>
    <xf numFmtId="0" fontId="2" fillId="6" borderId="1" xfId="0" applyFont="1" applyFill="1" applyBorder="1" applyAlignment="1" applyProtection="1">
      <alignment horizontal="left"/>
    </xf>
    <xf numFmtId="0" fontId="2" fillId="6" borderId="1" xfId="0" applyFont="1" applyFill="1" applyBorder="1" applyProtection="1"/>
    <xf numFmtId="0" fontId="2" fillId="9" borderId="1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/>
    <xf numFmtId="0" fontId="0" fillId="2" borderId="5" xfId="0" applyFill="1" applyBorder="1" applyAlignment="1" applyProtection="1"/>
    <xf numFmtId="0" fontId="0" fillId="2" borderId="4" xfId="0" applyFill="1" applyBorder="1" applyAlignment="1" applyProtection="1"/>
    <xf numFmtId="0" fontId="2" fillId="2" borderId="1" xfId="0" applyFont="1" applyFill="1" applyBorder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wrapText="1"/>
    </xf>
    <xf numFmtId="0" fontId="2" fillId="8" borderId="1" xfId="0" applyFont="1" applyFill="1" applyBorder="1" applyAlignment="1" applyProtection="1">
      <alignment wrapText="1"/>
    </xf>
    <xf numFmtId="166" fontId="0" fillId="8" borderId="1" xfId="0" applyNumberFormat="1" applyFill="1" applyBorder="1" applyAlignment="1" applyProtection="1">
      <alignment wrapText="1"/>
    </xf>
    <xf numFmtId="164" fontId="0" fillId="0" borderId="0" xfId="0" applyNumberFormat="1" applyAlignment="1" applyProtection="1">
      <alignment wrapText="1"/>
    </xf>
    <xf numFmtId="0" fontId="2" fillId="7" borderId="1" xfId="0" applyFont="1" applyFill="1" applyBorder="1" applyProtection="1"/>
    <xf numFmtId="166" fontId="2" fillId="7" borderId="1" xfId="0" applyNumberFormat="1" applyFont="1" applyFill="1" applyBorder="1" applyProtection="1"/>
    <xf numFmtId="0" fontId="0" fillId="8" borderId="3" xfId="0" applyFill="1" applyBorder="1" applyAlignment="1" applyProtection="1">
      <alignment wrapText="1"/>
    </xf>
    <xf numFmtId="0" fontId="0" fillId="8" borderId="5" xfId="0" applyFill="1" applyBorder="1" applyAlignment="1" applyProtection="1">
      <alignment wrapText="1"/>
    </xf>
    <xf numFmtId="0" fontId="0" fillId="8" borderId="4" xfId="0" applyFill="1" applyBorder="1" applyAlignment="1" applyProtection="1">
      <alignment wrapText="1"/>
    </xf>
    <xf numFmtId="0" fontId="0" fillId="2" borderId="3" xfId="0" applyFill="1" applyBorder="1" applyAlignment="1" applyProtection="1"/>
    <xf numFmtId="0" fontId="0" fillId="2" borderId="4" xfId="0" applyFill="1" applyBorder="1" applyAlignment="1" applyProtection="1"/>
    <xf numFmtId="0" fontId="0" fillId="2" borderId="5" xfId="0" applyFill="1" applyBorder="1" applyAlignment="1" applyProtection="1"/>
    <xf numFmtId="0" fontId="0" fillId="8" borderId="3" xfId="0" applyFill="1" applyBorder="1" applyAlignment="1" applyProtection="1"/>
    <xf numFmtId="0" fontId="0" fillId="8" borderId="5" xfId="0" applyFill="1" applyBorder="1" applyAlignment="1" applyProtection="1"/>
    <xf numFmtId="0" fontId="0" fillId="8" borderId="4" xfId="0" applyFill="1" applyBorder="1" applyAlignment="1" applyProtection="1"/>
    <xf numFmtId="0" fontId="3" fillId="5" borderId="0" xfId="0" applyNumberFormat="1" applyFont="1" applyFill="1" applyAlignment="1" applyProtection="1"/>
    <xf numFmtId="0" fontId="4" fillId="5" borderId="0" xfId="0" applyFont="1" applyFill="1" applyAlignment="1" applyProtection="1"/>
    <xf numFmtId="0" fontId="0" fillId="0" borderId="0" xfId="0" applyAlignment="1" applyProtection="1"/>
    <xf numFmtId="0" fontId="5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6" borderId="3" xfId="0" applyFont="1" applyFill="1" applyBorder="1" applyAlignment="1" applyProtection="1"/>
    <xf numFmtId="0" fontId="2" fillId="6" borderId="4" xfId="0" applyFont="1" applyFill="1" applyBorder="1" applyAlignment="1" applyProtection="1"/>
    <xf numFmtId="0" fontId="2" fillId="6" borderId="5" xfId="0" applyFont="1" applyFill="1" applyBorder="1" applyAlignment="1" applyProtection="1"/>
    <xf numFmtId="0" fontId="2" fillId="9" borderId="6" xfId="0" applyFont="1" applyFill="1" applyBorder="1" applyAlignment="1" applyProtection="1">
      <alignment vertical="center" wrapText="1"/>
    </xf>
    <xf numFmtId="0" fontId="2" fillId="9" borderId="2" xfId="0" applyFont="1" applyFill="1" applyBorder="1" applyAlignment="1" applyProtection="1">
      <alignment vertical="center" wrapText="1"/>
    </xf>
    <xf numFmtId="0" fontId="2" fillId="9" borderId="7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2"/>
  <sheetViews>
    <sheetView tabSelected="1" workbookViewId="0">
      <selection activeCell="F5" sqref="F5"/>
    </sheetView>
  </sheetViews>
  <sheetFormatPr defaultRowHeight="15" x14ac:dyDescent="0.25"/>
  <cols>
    <col min="2" max="2" width="20.42578125" customWidth="1"/>
    <col min="3" max="4" width="14.5703125" customWidth="1"/>
    <col min="5" max="6" width="13.140625" customWidth="1"/>
    <col min="7" max="7" width="18" customWidth="1"/>
    <col min="8" max="8" width="10.85546875" customWidth="1"/>
    <col min="9" max="9" width="17.28515625" customWidth="1"/>
    <col min="10" max="10" width="13.7109375" customWidth="1"/>
    <col min="11" max="11" width="10.140625" bestFit="1" customWidth="1"/>
    <col min="12" max="12" width="9.140625" customWidth="1"/>
  </cols>
  <sheetData>
    <row r="2" spans="1:11" ht="18.75" x14ac:dyDescent="0.3">
      <c r="A2" s="26"/>
      <c r="B2" s="71" t="s">
        <v>44</v>
      </c>
      <c r="C2" s="72"/>
      <c r="D2" s="72"/>
      <c r="E2" s="73"/>
      <c r="F2" s="74" t="s">
        <v>45</v>
      </c>
      <c r="G2" s="75"/>
      <c r="H2" s="75"/>
      <c r="I2" s="75"/>
      <c r="J2" s="75"/>
      <c r="K2" s="75"/>
    </row>
    <row r="3" spans="1:11" x14ac:dyDescent="0.25">
      <c r="A3" s="27" t="s">
        <v>62</v>
      </c>
      <c r="B3" s="27" t="s">
        <v>64</v>
      </c>
      <c r="C3" s="28"/>
      <c r="D3" s="28"/>
      <c r="E3" s="28"/>
      <c r="F3" s="28"/>
      <c r="G3" s="28"/>
      <c r="H3" s="28"/>
      <c r="I3" s="28"/>
      <c r="J3" s="28"/>
      <c r="K3" s="28"/>
    </row>
    <row r="4" spans="1:11" ht="30" x14ac:dyDescent="0.25">
      <c r="A4" s="29"/>
      <c r="B4" s="30"/>
      <c r="C4" s="30" t="s">
        <v>16</v>
      </c>
      <c r="D4" s="30" t="s">
        <v>0</v>
      </c>
      <c r="E4" s="30" t="s">
        <v>9</v>
      </c>
      <c r="F4" s="30" t="s">
        <v>17</v>
      </c>
      <c r="G4" s="30" t="s">
        <v>6</v>
      </c>
      <c r="H4" s="30" t="s">
        <v>10</v>
      </c>
      <c r="I4" s="30" t="s">
        <v>51</v>
      </c>
      <c r="J4" s="30" t="s">
        <v>7</v>
      </c>
      <c r="K4" s="31" t="s">
        <v>14</v>
      </c>
    </row>
    <row r="5" spans="1:11" s="6" customFormat="1" x14ac:dyDescent="0.25">
      <c r="A5" s="32"/>
      <c r="B5" s="10" t="s">
        <v>1</v>
      </c>
      <c r="C5" s="7">
        <v>0</v>
      </c>
      <c r="D5" s="16">
        <f>C5*1.4</f>
        <v>0</v>
      </c>
      <c r="E5" s="9">
        <v>0</v>
      </c>
      <c r="F5" s="7">
        <v>0</v>
      </c>
      <c r="G5" s="33">
        <f>F5*1.4</f>
        <v>0</v>
      </c>
      <c r="H5" s="8">
        <v>0</v>
      </c>
      <c r="I5" s="13">
        <f>C5-F5</f>
        <v>0</v>
      </c>
      <c r="J5" s="16">
        <f>D5-G5</f>
        <v>0</v>
      </c>
      <c r="K5" s="33">
        <f>E5-H5</f>
        <v>0</v>
      </c>
    </row>
    <row r="6" spans="1:11" s="6" customFormat="1" x14ac:dyDescent="0.25">
      <c r="A6" s="32"/>
      <c r="B6" s="10" t="s">
        <v>2</v>
      </c>
      <c r="C6" s="7">
        <v>0</v>
      </c>
      <c r="D6" s="16">
        <f>C6*1.85</f>
        <v>0</v>
      </c>
      <c r="E6" s="9">
        <v>0</v>
      </c>
      <c r="F6" s="7">
        <v>0</v>
      </c>
      <c r="G6" s="33">
        <f>F6*1.85</f>
        <v>0</v>
      </c>
      <c r="H6" s="8">
        <v>0</v>
      </c>
      <c r="I6" s="13">
        <f t="shared" ref="I6:J9" si="0">C6-F6</f>
        <v>0</v>
      </c>
      <c r="J6" s="16">
        <f t="shared" si="0"/>
        <v>0</v>
      </c>
      <c r="K6" s="33">
        <f t="shared" ref="K6:K9" si="1">E6-H6</f>
        <v>0</v>
      </c>
    </row>
    <row r="7" spans="1:11" s="6" customFormat="1" x14ac:dyDescent="0.25">
      <c r="A7" s="32"/>
      <c r="B7" s="10" t="s">
        <v>3</v>
      </c>
      <c r="C7" s="7">
        <v>0</v>
      </c>
      <c r="D7" s="16">
        <f>C7*2.5</f>
        <v>0</v>
      </c>
      <c r="E7" s="9">
        <v>0</v>
      </c>
      <c r="F7" s="7">
        <v>0</v>
      </c>
      <c r="G7" s="33">
        <f>F7*2.5</f>
        <v>0</v>
      </c>
      <c r="H7" s="8">
        <v>0</v>
      </c>
      <c r="I7" s="13">
        <f t="shared" si="0"/>
        <v>0</v>
      </c>
      <c r="J7" s="16">
        <f t="shared" si="0"/>
        <v>0</v>
      </c>
      <c r="K7" s="33">
        <f t="shared" si="1"/>
        <v>0</v>
      </c>
    </row>
    <row r="8" spans="1:11" s="6" customFormat="1" x14ac:dyDescent="0.25">
      <c r="A8" s="32"/>
      <c r="B8" s="10" t="s">
        <v>4</v>
      </c>
      <c r="C8" s="7">
        <v>0</v>
      </c>
      <c r="D8" s="16">
        <f>C8*2.85</f>
        <v>0</v>
      </c>
      <c r="E8" s="9">
        <v>0</v>
      </c>
      <c r="F8" s="7">
        <v>0</v>
      </c>
      <c r="G8" s="33">
        <f>F8*2.85</f>
        <v>0</v>
      </c>
      <c r="H8" s="8">
        <v>0</v>
      </c>
      <c r="I8" s="13">
        <f t="shared" si="0"/>
        <v>0</v>
      </c>
      <c r="J8" s="16">
        <f t="shared" si="0"/>
        <v>0</v>
      </c>
      <c r="K8" s="33">
        <f t="shared" si="1"/>
        <v>0</v>
      </c>
    </row>
    <row r="9" spans="1:11" s="6" customFormat="1" x14ac:dyDescent="0.25">
      <c r="A9" s="32"/>
      <c r="B9" s="10" t="s">
        <v>5</v>
      </c>
      <c r="C9" s="7">
        <v>0</v>
      </c>
      <c r="D9" s="16">
        <f>C9*3.75</f>
        <v>0</v>
      </c>
      <c r="E9" s="9">
        <v>0</v>
      </c>
      <c r="F9" s="7">
        <v>0</v>
      </c>
      <c r="G9" s="33">
        <f>F9*3.7</f>
        <v>0</v>
      </c>
      <c r="H9" s="8">
        <v>0</v>
      </c>
      <c r="I9" s="13">
        <f t="shared" si="0"/>
        <v>0</v>
      </c>
      <c r="J9" s="16">
        <f t="shared" si="0"/>
        <v>0</v>
      </c>
      <c r="K9" s="33">
        <f t="shared" si="1"/>
        <v>0</v>
      </c>
    </row>
    <row r="10" spans="1:11" s="6" customFormat="1" x14ac:dyDescent="0.25">
      <c r="A10" s="32"/>
      <c r="B10" s="10" t="s">
        <v>8</v>
      </c>
      <c r="C10" s="11"/>
      <c r="D10" s="12"/>
      <c r="E10" s="12"/>
      <c r="F10" s="11"/>
      <c r="G10" s="13"/>
      <c r="H10" s="13"/>
      <c r="I10" s="13">
        <f>SUM(I5:I9)</f>
        <v>0</v>
      </c>
      <c r="J10" s="16">
        <f>SUM(J5:J9)</f>
        <v>0</v>
      </c>
      <c r="K10" s="33">
        <f>SUM(K5:K9)</f>
        <v>0</v>
      </c>
    </row>
    <row r="11" spans="1:11" x14ac:dyDescent="0.25">
      <c r="A11" s="28"/>
      <c r="B11" s="2"/>
      <c r="C11" s="5" t="s">
        <v>11</v>
      </c>
      <c r="D11" s="3"/>
      <c r="E11" s="24" t="s">
        <v>9</v>
      </c>
      <c r="F11" s="2" t="s">
        <v>12</v>
      </c>
      <c r="G11" s="4"/>
      <c r="H11" s="4"/>
      <c r="I11" s="4"/>
      <c r="J11" s="3"/>
      <c r="K11" s="34"/>
    </row>
    <row r="12" spans="1:11" s="6" customFormat="1" x14ac:dyDescent="0.25">
      <c r="A12" s="32"/>
      <c r="B12" s="10" t="s">
        <v>36</v>
      </c>
      <c r="C12" s="7">
        <v>0</v>
      </c>
      <c r="D12" s="12">
        <f>C12</f>
        <v>0</v>
      </c>
      <c r="E12" s="23">
        <v>0</v>
      </c>
      <c r="F12" s="7">
        <v>0</v>
      </c>
      <c r="G12" s="13">
        <f>F12</f>
        <v>0</v>
      </c>
      <c r="H12" s="25">
        <v>0</v>
      </c>
      <c r="I12" s="13" t="s">
        <v>15</v>
      </c>
      <c r="J12" s="16">
        <f>C12-F12</f>
        <v>0</v>
      </c>
      <c r="K12" s="33">
        <f>E12-H12</f>
        <v>0</v>
      </c>
    </row>
    <row r="13" spans="1:11" s="6" customFormat="1" x14ac:dyDescent="0.25">
      <c r="A13" s="32"/>
      <c r="B13" s="10" t="s">
        <v>60</v>
      </c>
      <c r="C13" s="7">
        <v>0</v>
      </c>
      <c r="D13" s="12">
        <f>C13</f>
        <v>0</v>
      </c>
      <c r="E13" s="23">
        <v>0</v>
      </c>
      <c r="F13" s="7">
        <v>0</v>
      </c>
      <c r="G13" s="13">
        <f>F13</f>
        <v>0</v>
      </c>
      <c r="H13" s="25">
        <v>0</v>
      </c>
      <c r="I13" s="13" t="s">
        <v>15</v>
      </c>
      <c r="J13" s="16">
        <f>C13-F13</f>
        <v>0</v>
      </c>
      <c r="K13" s="33">
        <f t="shared" ref="K13:K14" si="2">E13-H13</f>
        <v>0</v>
      </c>
    </row>
    <row r="14" spans="1:11" s="6" customFormat="1" x14ac:dyDescent="0.25">
      <c r="A14" s="32"/>
      <c r="B14" s="10" t="s">
        <v>37</v>
      </c>
      <c r="C14" s="7">
        <v>0</v>
      </c>
      <c r="D14" s="12">
        <f>C14</f>
        <v>0</v>
      </c>
      <c r="E14" s="23">
        <v>0</v>
      </c>
      <c r="F14" s="7">
        <v>0</v>
      </c>
      <c r="G14" s="13">
        <f>F14</f>
        <v>0</v>
      </c>
      <c r="H14" s="25">
        <v>0</v>
      </c>
      <c r="I14" s="13" t="s">
        <v>15</v>
      </c>
      <c r="J14" s="16">
        <f>C14-F14</f>
        <v>0</v>
      </c>
      <c r="K14" s="33">
        <f t="shared" si="2"/>
        <v>0</v>
      </c>
    </row>
    <row r="15" spans="1:11" s="6" customFormat="1" x14ac:dyDescent="0.25">
      <c r="A15" s="32"/>
      <c r="B15" s="10" t="s">
        <v>8</v>
      </c>
      <c r="C15" s="10"/>
      <c r="D15" s="35"/>
      <c r="E15" s="35"/>
      <c r="F15" s="10"/>
      <c r="G15" s="36"/>
      <c r="H15" s="36"/>
      <c r="I15" s="36">
        <f>I10</f>
        <v>0</v>
      </c>
      <c r="J15" s="37">
        <f>J10+J12+J13+J14</f>
        <v>0</v>
      </c>
      <c r="K15" s="38">
        <f>K10+K12+K13+K14</f>
        <v>0</v>
      </c>
    </row>
    <row r="16" spans="1:1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45" x14ac:dyDescent="0.25">
      <c r="A17" s="28"/>
      <c r="B17" s="30"/>
      <c r="C17" s="30" t="s">
        <v>49</v>
      </c>
      <c r="D17" s="30" t="s">
        <v>0</v>
      </c>
      <c r="E17" s="30" t="s">
        <v>9</v>
      </c>
      <c r="F17" s="30" t="s">
        <v>50</v>
      </c>
      <c r="G17" s="30" t="s">
        <v>6</v>
      </c>
      <c r="H17" s="30" t="s">
        <v>10</v>
      </c>
      <c r="I17" s="30" t="s">
        <v>52</v>
      </c>
      <c r="J17" s="30" t="s">
        <v>7</v>
      </c>
      <c r="K17" s="31" t="s">
        <v>14</v>
      </c>
    </row>
    <row r="18" spans="1:11" x14ac:dyDescent="0.25">
      <c r="A18" s="28"/>
      <c r="B18" s="10" t="s">
        <v>1</v>
      </c>
      <c r="C18" s="7">
        <v>0</v>
      </c>
      <c r="D18" s="16">
        <f>C18*1.4</f>
        <v>0</v>
      </c>
      <c r="E18" s="9">
        <v>0</v>
      </c>
      <c r="F18" s="7">
        <v>0</v>
      </c>
      <c r="G18" s="33">
        <f>F18*1.4</f>
        <v>0</v>
      </c>
      <c r="H18" s="8">
        <v>0</v>
      </c>
      <c r="I18" s="13">
        <f>C18-F18</f>
        <v>0</v>
      </c>
      <c r="J18" s="16">
        <f>D18-G18</f>
        <v>0</v>
      </c>
      <c r="K18" s="33">
        <f>E18-H18</f>
        <v>0</v>
      </c>
    </row>
    <row r="19" spans="1:11" x14ac:dyDescent="0.25">
      <c r="A19" s="28"/>
      <c r="B19" s="10" t="s">
        <v>2</v>
      </c>
      <c r="C19" s="7">
        <v>0</v>
      </c>
      <c r="D19" s="16">
        <f>C19*1.85</f>
        <v>0</v>
      </c>
      <c r="E19" s="9">
        <v>0</v>
      </c>
      <c r="F19" s="7">
        <v>0</v>
      </c>
      <c r="G19" s="33">
        <f>F19*1.85</f>
        <v>0</v>
      </c>
      <c r="H19" s="8">
        <v>0</v>
      </c>
      <c r="I19" s="13">
        <f t="shared" ref="I19:I22" si="3">C19-F19</f>
        <v>0</v>
      </c>
      <c r="J19" s="16">
        <f t="shared" ref="J19:J22" si="4">D19-G19</f>
        <v>0</v>
      </c>
      <c r="K19" s="33">
        <f t="shared" ref="K19:K22" si="5">E19-H19</f>
        <v>0</v>
      </c>
    </row>
    <row r="20" spans="1:11" x14ac:dyDescent="0.25">
      <c r="A20" s="28"/>
      <c r="B20" s="10" t="s">
        <v>3</v>
      </c>
      <c r="C20" s="7">
        <v>0</v>
      </c>
      <c r="D20" s="16">
        <f>C20*2.5</f>
        <v>0</v>
      </c>
      <c r="E20" s="9">
        <v>0</v>
      </c>
      <c r="F20" s="7">
        <v>0</v>
      </c>
      <c r="G20" s="33">
        <f>F20*2.5</f>
        <v>0</v>
      </c>
      <c r="H20" s="8">
        <v>0</v>
      </c>
      <c r="I20" s="13">
        <f t="shared" si="3"/>
        <v>0</v>
      </c>
      <c r="J20" s="16">
        <f t="shared" si="4"/>
        <v>0</v>
      </c>
      <c r="K20" s="33">
        <f t="shared" si="5"/>
        <v>0</v>
      </c>
    </row>
    <row r="21" spans="1:11" x14ac:dyDescent="0.25">
      <c r="A21" s="28"/>
      <c r="B21" s="10" t="s">
        <v>4</v>
      </c>
      <c r="C21" s="7">
        <v>0</v>
      </c>
      <c r="D21" s="16">
        <f>C21*2.85</f>
        <v>0</v>
      </c>
      <c r="E21" s="9">
        <v>0</v>
      </c>
      <c r="F21" s="7">
        <v>0</v>
      </c>
      <c r="G21" s="33">
        <f>F21*2.85</f>
        <v>0</v>
      </c>
      <c r="H21" s="8">
        <v>0</v>
      </c>
      <c r="I21" s="13">
        <f t="shared" si="3"/>
        <v>0</v>
      </c>
      <c r="J21" s="16">
        <f t="shared" si="4"/>
        <v>0</v>
      </c>
      <c r="K21" s="33">
        <f t="shared" si="5"/>
        <v>0</v>
      </c>
    </row>
    <row r="22" spans="1:11" x14ac:dyDescent="0.25">
      <c r="A22" s="28"/>
      <c r="B22" s="10" t="s">
        <v>5</v>
      </c>
      <c r="C22" s="7">
        <v>0</v>
      </c>
      <c r="D22" s="16">
        <f>C22*3.75</f>
        <v>0</v>
      </c>
      <c r="E22" s="9">
        <v>0</v>
      </c>
      <c r="F22" s="7">
        <v>0</v>
      </c>
      <c r="G22" s="33">
        <f>F22*3.7</f>
        <v>0</v>
      </c>
      <c r="H22" s="8">
        <v>0</v>
      </c>
      <c r="I22" s="13">
        <f t="shared" si="3"/>
        <v>0</v>
      </c>
      <c r="J22" s="16">
        <f t="shared" si="4"/>
        <v>0</v>
      </c>
      <c r="K22" s="33">
        <f t="shared" si="5"/>
        <v>0</v>
      </c>
    </row>
    <row r="23" spans="1:11" x14ac:dyDescent="0.25">
      <c r="A23" s="28"/>
      <c r="B23" s="10" t="s">
        <v>8</v>
      </c>
      <c r="C23" s="11"/>
      <c r="D23" s="12"/>
      <c r="E23" s="12"/>
      <c r="F23" s="11"/>
      <c r="G23" s="13"/>
      <c r="H23" s="13"/>
      <c r="I23" s="13">
        <f>SUM(I18:I22)</f>
        <v>0</v>
      </c>
      <c r="J23" s="16">
        <f>SUM(J18:J22)</f>
        <v>0</v>
      </c>
      <c r="K23" s="33">
        <f>SUM(K18:K22)</f>
        <v>0</v>
      </c>
    </row>
    <row r="24" spans="1:11" s="17" customFormat="1" x14ac:dyDescent="0.25">
      <c r="A24" s="39"/>
      <c r="B24" s="18"/>
      <c r="C24" s="19"/>
      <c r="D24" s="20"/>
      <c r="E24" s="20"/>
      <c r="F24" s="19"/>
      <c r="G24" s="21"/>
      <c r="H24" s="21"/>
      <c r="I24" s="21"/>
      <c r="J24" s="22"/>
      <c r="K24" s="40"/>
    </row>
    <row r="25" spans="1:11" s="17" customFormat="1" x14ac:dyDescent="0.25">
      <c r="A25" s="41" t="s">
        <v>63</v>
      </c>
      <c r="B25" s="41" t="s">
        <v>65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1:11" s="17" customFormat="1" ht="30" x14ac:dyDescent="0.25">
      <c r="A26" s="43"/>
      <c r="B26" s="30"/>
      <c r="C26" s="30" t="s">
        <v>16</v>
      </c>
      <c r="D26" s="30" t="s">
        <v>0</v>
      </c>
      <c r="E26" s="30" t="s">
        <v>9</v>
      </c>
      <c r="F26" s="30" t="s">
        <v>17</v>
      </c>
      <c r="G26" s="30" t="s">
        <v>6</v>
      </c>
      <c r="H26" s="30" t="s">
        <v>10</v>
      </c>
      <c r="I26" s="30" t="s">
        <v>51</v>
      </c>
      <c r="J26" s="30" t="s">
        <v>7</v>
      </c>
      <c r="K26" s="31" t="s">
        <v>14</v>
      </c>
    </row>
    <row r="27" spans="1:11" s="17" customFormat="1" x14ac:dyDescent="0.25">
      <c r="A27" s="44"/>
      <c r="B27" s="10" t="s">
        <v>1</v>
      </c>
      <c r="C27" s="7">
        <v>0</v>
      </c>
      <c r="D27" s="16">
        <f>C27*1.4</f>
        <v>0</v>
      </c>
      <c r="E27" s="9">
        <v>0</v>
      </c>
      <c r="F27" s="7">
        <v>0</v>
      </c>
      <c r="G27" s="33">
        <f>F27*1.4</f>
        <v>0</v>
      </c>
      <c r="H27" s="8">
        <v>0</v>
      </c>
      <c r="I27" s="13">
        <f>C27-F27</f>
        <v>0</v>
      </c>
      <c r="J27" s="16">
        <f>D27-G27</f>
        <v>0</v>
      </c>
      <c r="K27" s="33">
        <f>E27-H27</f>
        <v>0</v>
      </c>
    </row>
    <row r="28" spans="1:11" s="17" customFormat="1" x14ac:dyDescent="0.25">
      <c r="A28" s="44"/>
      <c r="B28" s="10" t="s">
        <v>2</v>
      </c>
      <c r="C28" s="7">
        <v>0</v>
      </c>
      <c r="D28" s="16">
        <f>C28*1.85</f>
        <v>0</v>
      </c>
      <c r="E28" s="9">
        <v>0</v>
      </c>
      <c r="F28" s="7">
        <v>0</v>
      </c>
      <c r="G28" s="33">
        <f>F28*1.85</f>
        <v>0</v>
      </c>
      <c r="H28" s="8">
        <v>0</v>
      </c>
      <c r="I28" s="13">
        <f t="shared" ref="I28:I31" si="6">C28-F28</f>
        <v>0</v>
      </c>
      <c r="J28" s="16">
        <f t="shared" ref="J28:J31" si="7">D28-G28</f>
        <v>0</v>
      </c>
      <c r="K28" s="33">
        <f t="shared" ref="K28:K31" si="8">E28-H28</f>
        <v>0</v>
      </c>
    </row>
    <row r="29" spans="1:11" s="17" customFormat="1" x14ac:dyDescent="0.25">
      <c r="A29" s="44"/>
      <c r="B29" s="10" t="s">
        <v>3</v>
      </c>
      <c r="C29" s="7">
        <v>0</v>
      </c>
      <c r="D29" s="16">
        <f>C29*2.5</f>
        <v>0</v>
      </c>
      <c r="E29" s="9">
        <v>0</v>
      </c>
      <c r="F29" s="7">
        <v>0</v>
      </c>
      <c r="G29" s="33">
        <f>F29*2.5</f>
        <v>0</v>
      </c>
      <c r="H29" s="8">
        <v>0</v>
      </c>
      <c r="I29" s="13">
        <f t="shared" si="6"/>
        <v>0</v>
      </c>
      <c r="J29" s="16">
        <f t="shared" si="7"/>
        <v>0</v>
      </c>
      <c r="K29" s="33">
        <f t="shared" si="8"/>
        <v>0</v>
      </c>
    </row>
    <row r="30" spans="1:11" s="17" customFormat="1" x14ac:dyDescent="0.25">
      <c r="A30" s="44"/>
      <c r="B30" s="10" t="s">
        <v>4</v>
      </c>
      <c r="C30" s="7">
        <v>0</v>
      </c>
      <c r="D30" s="16">
        <f>C30*2.85</f>
        <v>0</v>
      </c>
      <c r="E30" s="9">
        <v>0</v>
      </c>
      <c r="F30" s="7">
        <v>0</v>
      </c>
      <c r="G30" s="33">
        <f>F30*2.85</f>
        <v>0</v>
      </c>
      <c r="H30" s="8">
        <v>0</v>
      </c>
      <c r="I30" s="13">
        <f t="shared" si="6"/>
        <v>0</v>
      </c>
      <c r="J30" s="16">
        <f t="shared" si="7"/>
        <v>0</v>
      </c>
      <c r="K30" s="33">
        <f t="shared" si="8"/>
        <v>0</v>
      </c>
    </row>
    <row r="31" spans="1:11" s="17" customFormat="1" x14ac:dyDescent="0.25">
      <c r="A31" s="44"/>
      <c r="B31" s="10" t="s">
        <v>5</v>
      </c>
      <c r="C31" s="7">
        <v>0</v>
      </c>
      <c r="D31" s="16">
        <f>C31*3.75</f>
        <v>0</v>
      </c>
      <c r="E31" s="9">
        <v>0</v>
      </c>
      <c r="F31" s="7">
        <v>0</v>
      </c>
      <c r="G31" s="33">
        <f>F31*3.7</f>
        <v>0</v>
      </c>
      <c r="H31" s="8">
        <v>0</v>
      </c>
      <c r="I31" s="13">
        <f t="shared" si="6"/>
        <v>0</v>
      </c>
      <c r="J31" s="16">
        <f t="shared" si="7"/>
        <v>0</v>
      </c>
      <c r="K31" s="33">
        <f t="shared" si="8"/>
        <v>0</v>
      </c>
    </row>
    <row r="32" spans="1:11" s="17" customFormat="1" x14ac:dyDescent="0.25">
      <c r="A32" s="44"/>
      <c r="B32" s="10" t="s">
        <v>8</v>
      </c>
      <c r="C32" s="11"/>
      <c r="D32" s="12"/>
      <c r="E32" s="12"/>
      <c r="F32" s="11"/>
      <c r="G32" s="13"/>
      <c r="H32" s="13"/>
      <c r="I32" s="13">
        <f>SUM(I27:I31)</f>
        <v>0</v>
      </c>
      <c r="J32" s="16">
        <f>SUM(J27:J31)</f>
        <v>0</v>
      </c>
      <c r="K32" s="33">
        <f>SUM(K27:K31)</f>
        <v>0</v>
      </c>
    </row>
    <row r="33" spans="1:11" s="17" customFormat="1" x14ac:dyDescent="0.25">
      <c r="A33" s="42"/>
      <c r="B33" s="2"/>
      <c r="C33" s="5" t="s">
        <v>11</v>
      </c>
      <c r="D33" s="3"/>
      <c r="E33" s="24" t="s">
        <v>9</v>
      </c>
      <c r="F33" s="2" t="s">
        <v>12</v>
      </c>
      <c r="G33" s="4"/>
      <c r="H33" s="4"/>
      <c r="I33" s="4"/>
      <c r="J33" s="3"/>
      <c r="K33" s="34"/>
    </row>
    <row r="34" spans="1:11" s="17" customFormat="1" x14ac:dyDescent="0.25">
      <c r="A34" s="44"/>
      <c r="B34" s="10" t="s">
        <v>36</v>
      </c>
      <c r="C34" s="7">
        <v>0</v>
      </c>
      <c r="D34" s="12">
        <f>C34</f>
        <v>0</v>
      </c>
      <c r="E34" s="23">
        <v>0</v>
      </c>
      <c r="F34" s="7">
        <v>0</v>
      </c>
      <c r="G34" s="13">
        <v>0</v>
      </c>
      <c r="H34" s="25">
        <v>0</v>
      </c>
      <c r="I34" s="13" t="s">
        <v>15</v>
      </c>
      <c r="J34" s="16">
        <f>C34-F34</f>
        <v>0</v>
      </c>
      <c r="K34" s="33">
        <f>E34-H34</f>
        <v>0</v>
      </c>
    </row>
    <row r="35" spans="1:11" s="17" customFormat="1" x14ac:dyDescent="0.25">
      <c r="A35" s="44"/>
      <c r="B35" s="10" t="s">
        <v>60</v>
      </c>
      <c r="C35" s="7">
        <v>0</v>
      </c>
      <c r="D35" s="12">
        <f>C35</f>
        <v>0</v>
      </c>
      <c r="E35" s="23">
        <v>0</v>
      </c>
      <c r="F35" s="7">
        <v>0</v>
      </c>
      <c r="G35" s="13">
        <f>F35</f>
        <v>0</v>
      </c>
      <c r="H35" s="25">
        <v>0</v>
      </c>
      <c r="I35" s="13" t="s">
        <v>15</v>
      </c>
      <c r="J35" s="16">
        <f>C35-F35</f>
        <v>0</v>
      </c>
      <c r="K35" s="33">
        <f t="shared" ref="K35:K36" si="9">E35-H35</f>
        <v>0</v>
      </c>
    </row>
    <row r="36" spans="1:11" s="17" customFormat="1" x14ac:dyDescent="0.25">
      <c r="A36" s="44"/>
      <c r="B36" s="10" t="s">
        <v>37</v>
      </c>
      <c r="C36" s="7">
        <v>0</v>
      </c>
      <c r="D36" s="12">
        <f>C36</f>
        <v>0</v>
      </c>
      <c r="E36" s="23">
        <v>0</v>
      </c>
      <c r="F36" s="7">
        <v>0</v>
      </c>
      <c r="G36" s="13">
        <f>F36</f>
        <v>0</v>
      </c>
      <c r="H36" s="25">
        <v>0</v>
      </c>
      <c r="I36" s="13" t="s">
        <v>15</v>
      </c>
      <c r="J36" s="16">
        <f>C36-F36</f>
        <v>0</v>
      </c>
      <c r="K36" s="33">
        <f t="shared" si="9"/>
        <v>0</v>
      </c>
    </row>
    <row r="37" spans="1:11" s="17" customFormat="1" x14ac:dyDescent="0.25">
      <c r="A37" s="44"/>
      <c r="B37" s="10" t="s">
        <v>8</v>
      </c>
      <c r="C37" s="10"/>
      <c r="D37" s="35"/>
      <c r="E37" s="35"/>
      <c r="F37" s="10"/>
      <c r="G37" s="36"/>
      <c r="H37" s="36"/>
      <c r="I37" s="36">
        <f>I32</f>
        <v>0</v>
      </c>
      <c r="J37" s="37">
        <f>J32+J34+J35+J36</f>
        <v>0</v>
      </c>
      <c r="K37" s="38">
        <f>K32+K34+K35+K36</f>
        <v>0</v>
      </c>
    </row>
    <row r="38" spans="1:11" s="17" customForma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s="17" customFormat="1" ht="45" x14ac:dyDescent="0.25">
      <c r="A39" s="42"/>
      <c r="B39" s="30"/>
      <c r="C39" s="30" t="s">
        <v>49</v>
      </c>
      <c r="D39" s="30" t="s">
        <v>0</v>
      </c>
      <c r="E39" s="30" t="s">
        <v>9</v>
      </c>
      <c r="F39" s="30" t="s">
        <v>50</v>
      </c>
      <c r="G39" s="30" t="s">
        <v>6</v>
      </c>
      <c r="H39" s="30" t="s">
        <v>10</v>
      </c>
      <c r="I39" s="30" t="s">
        <v>52</v>
      </c>
      <c r="J39" s="30" t="s">
        <v>7</v>
      </c>
      <c r="K39" s="31" t="s">
        <v>14</v>
      </c>
    </row>
    <row r="40" spans="1:11" s="17" customFormat="1" x14ac:dyDescent="0.25">
      <c r="A40" s="42"/>
      <c r="B40" s="10" t="s">
        <v>1</v>
      </c>
      <c r="C40" s="7">
        <v>0</v>
      </c>
      <c r="D40" s="16">
        <f>C40*1.4</f>
        <v>0</v>
      </c>
      <c r="E40" s="9">
        <v>0</v>
      </c>
      <c r="F40" s="7">
        <v>0</v>
      </c>
      <c r="G40" s="33">
        <f>F40*1.4</f>
        <v>0</v>
      </c>
      <c r="H40" s="8">
        <v>0</v>
      </c>
      <c r="I40" s="13">
        <f>C40-F40</f>
        <v>0</v>
      </c>
      <c r="J40" s="16">
        <f>D40-G40</f>
        <v>0</v>
      </c>
      <c r="K40" s="33">
        <f>E40-H40</f>
        <v>0</v>
      </c>
    </row>
    <row r="41" spans="1:11" s="17" customFormat="1" x14ac:dyDescent="0.25">
      <c r="A41" s="42"/>
      <c r="B41" s="10" t="s">
        <v>2</v>
      </c>
      <c r="C41" s="7">
        <v>0</v>
      </c>
      <c r="D41" s="16">
        <f>C41*1.85</f>
        <v>0</v>
      </c>
      <c r="E41" s="9">
        <v>0</v>
      </c>
      <c r="F41" s="7">
        <v>0</v>
      </c>
      <c r="G41" s="33">
        <f>F41*1.85</f>
        <v>0</v>
      </c>
      <c r="H41" s="8">
        <v>0</v>
      </c>
      <c r="I41" s="13">
        <f t="shared" ref="I41:I44" si="10">C41-F41</f>
        <v>0</v>
      </c>
      <c r="J41" s="16">
        <f t="shared" ref="J41:J44" si="11">D41-G41</f>
        <v>0</v>
      </c>
      <c r="K41" s="33">
        <f t="shared" ref="K41:K44" si="12">E41-H41</f>
        <v>0</v>
      </c>
    </row>
    <row r="42" spans="1:11" s="17" customFormat="1" x14ac:dyDescent="0.25">
      <c r="A42" s="42"/>
      <c r="B42" s="10" t="s">
        <v>3</v>
      </c>
      <c r="C42" s="7">
        <v>0</v>
      </c>
      <c r="D42" s="16">
        <f>C42*2.5</f>
        <v>0</v>
      </c>
      <c r="E42" s="9">
        <v>0</v>
      </c>
      <c r="F42" s="7">
        <v>0</v>
      </c>
      <c r="G42" s="33">
        <f>F42*2.5</f>
        <v>0</v>
      </c>
      <c r="H42" s="8">
        <v>0</v>
      </c>
      <c r="I42" s="13">
        <f t="shared" si="10"/>
        <v>0</v>
      </c>
      <c r="J42" s="16">
        <f t="shared" si="11"/>
        <v>0</v>
      </c>
      <c r="K42" s="33">
        <f t="shared" si="12"/>
        <v>0</v>
      </c>
    </row>
    <row r="43" spans="1:11" s="17" customFormat="1" x14ac:dyDescent="0.25">
      <c r="A43" s="42"/>
      <c r="B43" s="10" t="s">
        <v>4</v>
      </c>
      <c r="C43" s="7">
        <v>0</v>
      </c>
      <c r="D43" s="16">
        <f>C43*2.85</f>
        <v>0</v>
      </c>
      <c r="E43" s="9">
        <v>0</v>
      </c>
      <c r="F43" s="7">
        <v>0</v>
      </c>
      <c r="G43" s="33">
        <f>F43*2.85</f>
        <v>0</v>
      </c>
      <c r="H43" s="8">
        <v>0</v>
      </c>
      <c r="I43" s="13">
        <f t="shared" si="10"/>
        <v>0</v>
      </c>
      <c r="J43" s="16">
        <f t="shared" si="11"/>
        <v>0</v>
      </c>
      <c r="K43" s="33">
        <f t="shared" si="12"/>
        <v>0</v>
      </c>
    </row>
    <row r="44" spans="1:11" s="17" customFormat="1" x14ac:dyDescent="0.25">
      <c r="A44" s="42"/>
      <c r="B44" s="10" t="s">
        <v>5</v>
      </c>
      <c r="C44" s="7">
        <v>0</v>
      </c>
      <c r="D44" s="16">
        <f>C44*3.75</f>
        <v>0</v>
      </c>
      <c r="E44" s="9">
        <v>0</v>
      </c>
      <c r="F44" s="7">
        <v>0</v>
      </c>
      <c r="G44" s="33">
        <f>F44*3.7</f>
        <v>0</v>
      </c>
      <c r="H44" s="8">
        <v>0</v>
      </c>
      <c r="I44" s="13">
        <f t="shared" si="10"/>
        <v>0</v>
      </c>
      <c r="J44" s="16">
        <f t="shared" si="11"/>
        <v>0</v>
      </c>
      <c r="K44" s="33">
        <f t="shared" si="12"/>
        <v>0</v>
      </c>
    </row>
    <row r="45" spans="1:11" s="17" customFormat="1" x14ac:dyDescent="0.25">
      <c r="A45" s="42"/>
      <c r="B45" s="10" t="s">
        <v>8</v>
      </c>
      <c r="C45" s="11"/>
      <c r="D45" s="12"/>
      <c r="E45" s="12"/>
      <c r="F45" s="11"/>
      <c r="G45" s="13"/>
      <c r="H45" s="13"/>
      <c r="I45" s="13">
        <f>SUM(I40:I44)</f>
        <v>0</v>
      </c>
      <c r="J45" s="16">
        <f>SUM(J40:J44)</f>
        <v>0</v>
      </c>
      <c r="K45" s="33">
        <f>SUM(K40:K44)</f>
        <v>0</v>
      </c>
    </row>
    <row r="46" spans="1:11" x14ac:dyDescent="0.25">
      <c r="A46" s="26"/>
      <c r="B46" s="26"/>
      <c r="C46" s="26"/>
      <c r="D46" s="26"/>
      <c r="E46" s="26"/>
      <c r="F46" s="26"/>
      <c r="G46" s="45" t="s">
        <v>46</v>
      </c>
      <c r="H46" s="46">
        <v>1</v>
      </c>
      <c r="I46" s="26"/>
      <c r="J46" s="26"/>
      <c r="K46" s="26"/>
    </row>
    <row r="47" spans="1:11" x14ac:dyDescent="0.25">
      <c r="A47" s="26"/>
      <c r="B47" s="47" t="s">
        <v>43</v>
      </c>
      <c r="C47" s="26"/>
      <c r="D47" s="26"/>
      <c r="E47" s="26"/>
      <c r="F47" s="26"/>
      <c r="G47" s="45" t="s">
        <v>47</v>
      </c>
      <c r="H47" s="46">
        <v>0</v>
      </c>
      <c r="I47" s="26"/>
      <c r="J47" s="26"/>
      <c r="K47" s="26"/>
    </row>
    <row r="48" spans="1:11" x14ac:dyDescent="0.25">
      <c r="A48" s="26"/>
      <c r="B48" s="48" t="s">
        <v>13</v>
      </c>
      <c r="C48" s="76" t="s">
        <v>18</v>
      </c>
      <c r="D48" s="78"/>
      <c r="E48" s="76" t="s">
        <v>20</v>
      </c>
      <c r="F48" s="77"/>
      <c r="G48" s="78"/>
      <c r="H48" s="49" t="s">
        <v>26</v>
      </c>
      <c r="I48" s="49" t="s">
        <v>19</v>
      </c>
      <c r="J48" s="26"/>
      <c r="K48" s="26"/>
    </row>
    <row r="49" spans="1:11" ht="15.75" customHeight="1" x14ac:dyDescent="0.25">
      <c r="A49" s="26"/>
      <c r="B49" s="50" t="s">
        <v>53</v>
      </c>
      <c r="C49" s="51"/>
      <c r="D49" s="52"/>
      <c r="E49" s="51"/>
      <c r="F49" s="53"/>
      <c r="G49" s="52"/>
      <c r="H49" s="54"/>
      <c r="I49" s="79" t="s">
        <v>57</v>
      </c>
      <c r="J49" s="26"/>
      <c r="K49" s="26"/>
    </row>
    <row r="50" spans="1:11" ht="15.75" customHeight="1" x14ac:dyDescent="0.25">
      <c r="A50" s="26"/>
      <c r="B50" s="50" t="s">
        <v>54</v>
      </c>
      <c r="C50" s="51"/>
      <c r="D50" s="52"/>
      <c r="E50" s="51"/>
      <c r="F50" s="53"/>
      <c r="G50" s="52"/>
      <c r="H50" s="54"/>
      <c r="I50" s="80"/>
      <c r="J50" s="26"/>
      <c r="K50" s="26"/>
    </row>
    <row r="51" spans="1:11" x14ac:dyDescent="0.25">
      <c r="A51" s="26"/>
      <c r="B51" s="50" t="s">
        <v>55</v>
      </c>
      <c r="C51" s="51"/>
      <c r="D51" s="52"/>
      <c r="E51" s="51"/>
      <c r="F51" s="53"/>
      <c r="G51" s="52"/>
      <c r="H51" s="54"/>
      <c r="I51" s="80"/>
      <c r="J51" s="26"/>
      <c r="K51" s="26"/>
    </row>
    <row r="52" spans="1:11" x14ac:dyDescent="0.25">
      <c r="A52" s="26"/>
      <c r="B52" s="50" t="s">
        <v>56</v>
      </c>
      <c r="C52" s="51"/>
      <c r="D52" s="52"/>
      <c r="E52" s="51"/>
      <c r="F52" s="53"/>
      <c r="G52" s="52"/>
      <c r="H52" s="54"/>
      <c r="I52" s="80"/>
      <c r="J52" s="26"/>
      <c r="K52" s="26"/>
    </row>
    <row r="53" spans="1:11" x14ac:dyDescent="0.25">
      <c r="A53" s="26"/>
      <c r="B53" s="50" t="s">
        <v>61</v>
      </c>
      <c r="C53" s="51"/>
      <c r="D53" s="52"/>
      <c r="E53" s="51"/>
      <c r="F53" s="53"/>
      <c r="G53" s="52"/>
      <c r="H53" s="54"/>
      <c r="I53" s="81"/>
      <c r="J53" s="26"/>
      <c r="K53" s="55"/>
    </row>
    <row r="54" spans="1:11" s="1" customFormat="1" x14ac:dyDescent="0.25">
      <c r="A54" s="56"/>
      <c r="B54" s="57" t="s">
        <v>21</v>
      </c>
      <c r="C54" s="62" t="s">
        <v>58</v>
      </c>
      <c r="D54" s="63"/>
      <c r="E54" s="62" t="s">
        <v>15</v>
      </c>
      <c r="F54" s="64"/>
      <c r="G54" s="63"/>
      <c r="H54" s="14">
        <v>0</v>
      </c>
      <c r="I54" s="58">
        <f>IF(H54=1,((K15+K37)*246),0)</f>
        <v>0</v>
      </c>
      <c r="J54" s="56"/>
      <c r="K54" s="56"/>
    </row>
    <row r="55" spans="1:11" s="1" customFormat="1" ht="15" customHeight="1" x14ac:dyDescent="0.25">
      <c r="A55" s="56"/>
      <c r="B55" s="57" t="s">
        <v>48</v>
      </c>
      <c r="C55" s="62" t="s">
        <v>59</v>
      </c>
      <c r="D55" s="63"/>
      <c r="E55" s="62" t="s">
        <v>29</v>
      </c>
      <c r="F55" s="64"/>
      <c r="G55" s="63"/>
      <c r="H55" s="14">
        <v>0</v>
      </c>
      <c r="I55" s="58">
        <f>IF(H55=1,((J10+J12+J13+J32+J34+J35)*245),0)</f>
        <v>0</v>
      </c>
      <c r="J55" s="56"/>
      <c r="K55" s="59"/>
    </row>
    <row r="56" spans="1:11" s="1" customFormat="1" ht="15" customHeight="1" x14ac:dyDescent="0.25">
      <c r="A56" s="56"/>
      <c r="B56" s="57" t="s">
        <v>22</v>
      </c>
      <c r="C56" s="62" t="s">
        <v>27</v>
      </c>
      <c r="D56" s="63"/>
      <c r="E56" s="62" t="s">
        <v>28</v>
      </c>
      <c r="F56" s="64"/>
      <c r="G56" s="63"/>
      <c r="H56" s="14">
        <v>0</v>
      </c>
      <c r="I56" s="58">
        <f>IF(H56=1,((J15+J37)*99),0)</f>
        <v>0</v>
      </c>
      <c r="J56" s="56"/>
      <c r="K56" s="56"/>
    </row>
    <row r="57" spans="1:11" s="1" customFormat="1" ht="15" customHeight="1" x14ac:dyDescent="0.25">
      <c r="A57" s="56"/>
      <c r="B57" s="57" t="s">
        <v>23</v>
      </c>
      <c r="C57" s="62" t="s">
        <v>30</v>
      </c>
      <c r="D57" s="63"/>
      <c r="E57" s="62" t="s">
        <v>31</v>
      </c>
      <c r="F57" s="64"/>
      <c r="G57" s="63"/>
      <c r="H57" s="14">
        <v>0</v>
      </c>
      <c r="I57" s="58">
        <f>IF(H57=1,((J10+J32)*1082),0)</f>
        <v>0</v>
      </c>
      <c r="J57" s="56"/>
      <c r="K57" s="56"/>
    </row>
    <row r="58" spans="1:11" s="1" customFormat="1" ht="15" customHeight="1" x14ac:dyDescent="0.25">
      <c r="A58" s="56"/>
      <c r="B58" s="57" t="s">
        <v>24</v>
      </c>
      <c r="C58" s="62" t="s">
        <v>32</v>
      </c>
      <c r="D58" s="63"/>
      <c r="E58" s="62" t="s">
        <v>33</v>
      </c>
      <c r="F58" s="64"/>
      <c r="G58" s="63"/>
      <c r="H58" s="14">
        <v>0</v>
      </c>
      <c r="I58" s="58">
        <f>IF(H58=1,((J10+J13+J32+J35)*597),0)</f>
        <v>0</v>
      </c>
      <c r="J58" s="56"/>
      <c r="K58" s="56"/>
    </row>
    <row r="59" spans="1:11" s="1" customFormat="1" ht="15" customHeight="1" x14ac:dyDescent="0.25">
      <c r="A59" s="56"/>
      <c r="B59" s="57" t="s">
        <v>25</v>
      </c>
      <c r="C59" s="62" t="s">
        <v>34</v>
      </c>
      <c r="D59" s="63"/>
      <c r="E59" s="62" t="s">
        <v>35</v>
      </c>
      <c r="F59" s="64"/>
      <c r="G59" s="63"/>
      <c r="H59" s="14">
        <v>0</v>
      </c>
      <c r="I59" s="58">
        <f>IF(H59=1,((I10+I32)*124),0)</f>
        <v>0</v>
      </c>
      <c r="J59" s="56"/>
      <c r="K59" s="56"/>
    </row>
    <row r="60" spans="1:11" s="1" customFormat="1" ht="15" customHeight="1" x14ac:dyDescent="0.25">
      <c r="A60" s="56"/>
      <c r="B60" s="57" t="s">
        <v>38</v>
      </c>
      <c r="C60" s="62" t="s">
        <v>40</v>
      </c>
      <c r="D60" s="63"/>
      <c r="E60" s="62" t="s">
        <v>41</v>
      </c>
      <c r="F60" s="64"/>
      <c r="G60" s="63"/>
      <c r="H60" s="14">
        <v>0</v>
      </c>
      <c r="I60" s="58">
        <f>IF(H60=1,(((I10+I23)+((I32+I45)*0.25))*2000),0)</f>
        <v>0</v>
      </c>
      <c r="J60" s="56"/>
      <c r="K60" s="56"/>
    </row>
    <row r="61" spans="1:11" x14ac:dyDescent="0.25">
      <c r="A61" s="26"/>
      <c r="B61" s="57" t="s">
        <v>39</v>
      </c>
      <c r="C61" s="68" t="s">
        <v>42</v>
      </c>
      <c r="D61" s="69"/>
      <c r="E61" s="68" t="s">
        <v>15</v>
      </c>
      <c r="F61" s="70"/>
      <c r="G61" s="69"/>
      <c r="H61" s="15">
        <v>0</v>
      </c>
      <c r="I61" s="58">
        <f>IF(H61=1,(((I10+I23)+(I32+I45)*0.25)*630),0)</f>
        <v>0</v>
      </c>
      <c r="J61" s="26"/>
      <c r="K61" s="26"/>
    </row>
    <row r="62" spans="1:11" x14ac:dyDescent="0.25">
      <c r="A62" s="26"/>
      <c r="B62" s="60" t="s">
        <v>8</v>
      </c>
      <c r="C62" s="65"/>
      <c r="D62" s="66"/>
      <c r="E62" s="66"/>
      <c r="F62" s="66"/>
      <c r="G62" s="66"/>
      <c r="H62" s="67"/>
      <c r="I62" s="61">
        <f>SUM(I54:I61)</f>
        <v>0</v>
      </c>
      <c r="J62" s="26"/>
      <c r="K62" s="26"/>
    </row>
  </sheetData>
  <sheetProtection algorithmName="SHA-512" hashValue="gX3KWOBFchaEsE3WxpkX83QdbV14hym7ju5iSELZNSyLdD6IRBtHYuXV24PQcWF1ZZy6dzTUU5xrubF9FbHm4w==" saltValue="FsmtGvj5Sy53wJ/R4nsOJQ==" spinCount="100000" sheet="1" selectLockedCells="1"/>
  <protectedRanges>
    <protectedRange sqref="F5:F14 F18:F24 F27:F36 F40:F45" name="Range2"/>
    <protectedRange sqref="C5:C14 C18:C24 C27:C36 C40:C45" name="Range1"/>
  </protectedRanges>
  <mergeCells count="22">
    <mergeCell ref="C56:D56"/>
    <mergeCell ref="E56:G56"/>
    <mergeCell ref="C57:D57"/>
    <mergeCell ref="E57:G57"/>
    <mergeCell ref="B2:E2"/>
    <mergeCell ref="F2:K2"/>
    <mergeCell ref="E48:G48"/>
    <mergeCell ref="C54:D54"/>
    <mergeCell ref="E54:G54"/>
    <mergeCell ref="C55:D55"/>
    <mergeCell ref="E55:G55"/>
    <mergeCell ref="C48:D48"/>
    <mergeCell ref="I49:I53"/>
    <mergeCell ref="C58:D58"/>
    <mergeCell ref="E58:G58"/>
    <mergeCell ref="C62:H62"/>
    <mergeCell ref="C59:D59"/>
    <mergeCell ref="E59:G59"/>
    <mergeCell ref="C60:D60"/>
    <mergeCell ref="E60:G60"/>
    <mergeCell ref="C61:D61"/>
    <mergeCell ref="E61:G61"/>
  </mergeCells>
  <dataValidations count="1">
    <dataValidation type="list" allowBlank="1" showInputMessage="1" showErrorMessage="1" sqref="H54:H61" xr:uid="{00000000-0002-0000-0000-000000000000}">
      <formula1>$H$46:$H$47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Calculator</vt:lpstr>
      <vt:lpstr>No</vt:lpstr>
      <vt:lpstr>Y</vt:lpstr>
      <vt:lpstr>Yes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Devonshire</dc:creator>
  <cp:lastModifiedBy>John Devonshire</cp:lastModifiedBy>
  <dcterms:created xsi:type="dcterms:W3CDTF">2019-08-21T09:54:33Z</dcterms:created>
  <dcterms:modified xsi:type="dcterms:W3CDTF">2020-10-30T15:48:28Z</dcterms:modified>
</cp:coreProperties>
</file>