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codeName="ThisWorkbook" defaultThemeVersion="166925"/>
  <xr:revisionPtr revIDLastSave="0" documentId="8_{B5D3067A-EA0E-4E4B-8383-6A2DD6785D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racts Reg Q1 22_23" sheetId="1" r:id="rId1"/>
  </sheets>
  <definedNames>
    <definedName name="_xlnm._FilterDatabase" localSheetId="0" hidden="1">'Contracts Reg Q1 22_23'!$A$1:$O$143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1" i="1" l="1"/>
  <c r="O156" i="1"/>
  <c r="O145" i="1"/>
  <c r="O140" i="1"/>
  <c r="O128" i="1"/>
  <c r="O122" i="1"/>
  <c r="O120" i="1"/>
  <c r="O116" i="1"/>
  <c r="O115" i="1"/>
  <c r="O114" i="1"/>
  <c r="O113" i="1"/>
  <c r="O112" i="1"/>
  <c r="O111" i="1"/>
  <c r="O110" i="1"/>
  <c r="O109" i="1"/>
  <c r="O107" i="1"/>
  <c r="O106" i="1"/>
  <c r="O105" i="1"/>
  <c r="O104" i="1"/>
  <c r="O101" i="1"/>
  <c r="O100" i="1"/>
  <c r="O99" i="1"/>
  <c r="O98" i="1"/>
  <c r="O96" i="1"/>
  <c r="O95" i="1"/>
  <c r="O93" i="1"/>
  <c r="O90" i="1"/>
  <c r="O85" i="1"/>
  <c r="O84" i="1"/>
  <c r="O64" i="1"/>
  <c r="O57" i="1"/>
  <c r="O50" i="1"/>
  <c r="O48" i="1"/>
  <c r="O40" i="1"/>
  <c r="O39" i="1"/>
  <c r="O38" i="1"/>
  <c r="O37" i="1"/>
  <c r="O36" i="1"/>
  <c r="O32" i="1"/>
  <c r="O30" i="1"/>
  <c r="O27" i="1"/>
  <c r="O23" i="1"/>
  <c r="O22" i="1"/>
  <c r="O21" i="1"/>
  <c r="O20" i="1"/>
  <c r="O19" i="1"/>
  <c r="O17" i="1"/>
  <c r="O11" i="1"/>
  <c r="O9" i="1"/>
  <c r="O5" i="1"/>
  <c r="O2" i="1"/>
</calcChain>
</file>

<file path=xl/sharedStrings.xml><?xml version="1.0" encoding="utf-8"?>
<sst xmlns="http://schemas.openxmlformats.org/spreadsheetml/2006/main" count="1462" uniqueCount="762">
  <si>
    <t>RMBC - 009544</t>
  </si>
  <si>
    <t>Insurance Services 2018</t>
  </si>
  <si>
    <t>Financial Services</t>
  </si>
  <si>
    <t>Lot 7 Engineering Insurance</t>
  </si>
  <si>
    <t>Ashdale Engineering Ltd</t>
  </si>
  <si>
    <t>14 Orion House, Nelson Quay, Milford Haven, Pembrokeshire SA73 3AZ</t>
  </si>
  <si>
    <t>OJEU Open</t>
  </si>
  <si>
    <t>Yes</t>
  </si>
  <si>
    <t>No</t>
  </si>
  <si>
    <t>RMBC - 009545</t>
  </si>
  <si>
    <t>Insurance Services 2018b</t>
  </si>
  <si>
    <t>Lots 1, 3, 4, 5 Property, Commercial Property, Casualty &amp; Liability, Motor</t>
  </si>
  <si>
    <t>Protector Insurance Ltd</t>
  </si>
  <si>
    <t>20th Floor City Tower Piccadilly Plaza Manchester M1 4BT</t>
  </si>
  <si>
    <t>FC033034</t>
  </si>
  <si>
    <t>RMBC - 009547</t>
  </si>
  <si>
    <t>Insurance Services 2018c</t>
  </si>
  <si>
    <t>Insurance Services Lots 2 &amp; 6, Shared Ownership and Personal Injury</t>
  </si>
  <si>
    <t>Zurich Municipal</t>
  </si>
  <si>
    <t>The Zurich Centre, 3000 Parkway, Whiteley, Fareham, Hampshire, PO15 7JZ</t>
  </si>
  <si>
    <t>BR007985</t>
  </si>
  <si>
    <t>RMBC - 010318</t>
  </si>
  <si>
    <t>Supply &amp; Maintenance of ANPR Car Parking System</t>
  </si>
  <si>
    <t>Supply, install and maintenance of ANPR car parking systems for Egham Waitrose car park</t>
  </si>
  <si>
    <t>SAGOSS LIMITED</t>
  </si>
  <si>
    <t>43 High Street, Marlow, Bucks/ SL7 1BA</t>
  </si>
  <si>
    <t>RMBC - 010412</t>
  </si>
  <si>
    <t>Reactive Maintenance and Voids Lot 3</t>
  </si>
  <si>
    <t>Direct Services Organisation</t>
  </si>
  <si>
    <t>Reactive maintenance and voids</t>
  </si>
  <si>
    <t>BCE MILLS BROS &amp; PARTNERS CO LTD</t>
  </si>
  <si>
    <t>71 MEAD LANE, CHERTSEY, KT16 8PF</t>
  </si>
  <si>
    <t>DPS</t>
  </si>
  <si>
    <t>RMBC - 010946</t>
  </si>
  <si>
    <t>RMBC - PF - Asset Valuation services</t>
  </si>
  <si>
    <t>Asset Valuation Services</t>
  </si>
  <si>
    <t>3rd Floor, 55 New Oxford St, West End, London WC1A 1BS</t>
  </si>
  <si>
    <t>Fwk Mini-Comp</t>
  </si>
  <si>
    <t>Unknown</t>
  </si>
  <si>
    <t>RMBC - 010962</t>
  </si>
  <si>
    <t>RMBC-JP Hard, Soft FM and Managed Services</t>
  </si>
  <si>
    <t>Provision of FM services to commercial properties</t>
  </si>
  <si>
    <t>BELLROCK PROPERTY &amp; FACILITIES MANAGEMENT LTD</t>
  </si>
  <si>
    <t>Bellrock (Head Office) Peat House, 1 Waterloo Way, Leicester LE1 6LP</t>
  </si>
  <si>
    <t>OJEU Restricted</t>
  </si>
  <si>
    <t>Digital Services</t>
  </si>
  <si>
    <t>Microsoft Licences</t>
  </si>
  <si>
    <t>Insight Direct (UK) Ltd</t>
  </si>
  <si>
    <t>Invitation to Quote (ITQ)</t>
  </si>
  <si>
    <t>RMBC - 011015</t>
  </si>
  <si>
    <t>RMBC-AP-Mini-Competition for Gas Servicing, Maintenance and Installation Contract</t>
  </si>
  <si>
    <t>Housing Maintenance</t>
  </si>
  <si>
    <t>Gas Servicing, Maintenance and Installation</t>
  </si>
  <si>
    <t>K&amp;T Heating Services Ltd</t>
  </si>
  <si>
    <t>Thames House Stone Foundries Estate 669 Woolwich Road, London, SE7 8LH</t>
  </si>
  <si>
    <t>RMBC - 011016</t>
  </si>
  <si>
    <t>RMBC-SC-QA for Gas Servicing</t>
  </si>
  <si>
    <t>Quality Audit for Gas Servicing, Repairs and Installations</t>
  </si>
  <si>
    <t>Gas Contract Services Ltd</t>
  </si>
  <si>
    <t>Suite 2, Taunton House, Waterside Court, Neptune Way, Rochester, ME2 4NZ</t>
  </si>
  <si>
    <t>Open Tender</t>
  </si>
  <si>
    <t>Closed</t>
  </si>
  <si>
    <t>Centerprise International Ltd</t>
  </si>
  <si>
    <t>RMBC - 011090</t>
  </si>
  <si>
    <t>RMBC - LW Business Website</t>
  </si>
  <si>
    <t>Corporate Services</t>
  </si>
  <si>
    <t>Contract to develop and maintain a new business and investment website for the economic development department.</t>
  </si>
  <si>
    <t>Article Seven Limited</t>
  </si>
  <si>
    <t>10 Hamilton Road, Sidcup, Kent, DA15 7HB</t>
  </si>
  <si>
    <t>RMBC - 011097</t>
  </si>
  <si>
    <t>Subscription and Telephony Support Services</t>
  </si>
  <si>
    <t>Alcatel Phone System Support DDMS-UPTM Subscriptions and Restore</t>
  </si>
  <si>
    <t>NTT UK LTD</t>
  </si>
  <si>
    <t>NTT House, Building 2, Waterfront Business Park, Fleet, Hants GU51 3QT</t>
  </si>
  <si>
    <t>RMBC - 011119</t>
  </si>
  <si>
    <t>Insight Direct UK Ltd, The Atrium, 1 harefield Road, Uxbridge UB8 1PH</t>
  </si>
  <si>
    <t>Fwk Direct Award</t>
  </si>
  <si>
    <t>RMBC - 011137</t>
  </si>
  <si>
    <t>Payment Collection Services</t>
  </si>
  <si>
    <t>Paypoint and Post Office payments</t>
  </si>
  <si>
    <t>ALLPAY LIMITED</t>
  </si>
  <si>
    <t>FORTIS ET FIDES, WHITESTONE BUSINESS PARK, WHITESTONE, HEREFORD, HR1 3SE</t>
  </si>
  <si>
    <t>RMBC - 011199</t>
  </si>
  <si>
    <t>Income Management System</t>
  </si>
  <si>
    <t>Fully hosted income management and payment system</t>
  </si>
  <si>
    <t>Civica UK Ltd.</t>
  </si>
  <si>
    <t>Units 1 &amp; 2, Imperial Court, Laporte Way, Kingsway, Maidenhall, Luton LU4 8FE</t>
  </si>
  <si>
    <t>Cash Collection Services</t>
  </si>
  <si>
    <t>RMBC - 011203</t>
  </si>
  <si>
    <t>Data Cash, Payment Services Provider</t>
  </si>
  <si>
    <t>MasterCard Payment Gateway Services</t>
  </si>
  <si>
    <t>10 Upper Bank Street, 19th Floor, Canary Wharf, London E14 5NP</t>
  </si>
  <si>
    <t>RMBC - 011206</t>
  </si>
  <si>
    <t>RMBC-SC-Periodic Electrical Inspections, Testing and Repairs Contract</t>
  </si>
  <si>
    <t>Periodic Electrical Inspections, Testing and Repairs Contract</t>
  </si>
  <si>
    <t>T Brown Group Ltd</t>
  </si>
  <si>
    <t>24 High St, Ewell, Epsom KT17 1SJ</t>
  </si>
  <si>
    <t>RMBC - 011213</t>
  </si>
  <si>
    <t>RMBC-CD-Playground Inspections and Maintenance</t>
  </si>
  <si>
    <t>Green Space</t>
  </si>
  <si>
    <t>Playground Inspections and Maintenance</t>
  </si>
  <si>
    <t>Clockhouse Ln E, Egham TW20 8PG</t>
  </si>
  <si>
    <t>RMBC - 011214</t>
  </si>
  <si>
    <t>RMBC - KC - Grave Digging and Cemetery Services</t>
  </si>
  <si>
    <t>Grave Digging and Cemetery Services</t>
  </si>
  <si>
    <t>Neil Curtis &amp; Sons</t>
  </si>
  <si>
    <t>5 Oxford House, Oxford Road, Wokingham, Berkshire, RG41 2YE</t>
  </si>
  <si>
    <t>RMBC - 011221</t>
  </si>
  <si>
    <t>BT Unicorn</t>
  </si>
  <si>
    <t>Service procured via Unicorn for Connectivity, Internet, PSN</t>
  </si>
  <si>
    <t>BRITISH TELECOMMUNICATIONS PLC</t>
  </si>
  <si>
    <t>COMMERCIAL CREDIT SERVICES BELLWAY HOUSE 7 WORCESTER ROAD BROMGROVE B61 7DL</t>
  </si>
  <si>
    <t>Parking</t>
  </si>
  <si>
    <t>RMBC - 011239</t>
  </si>
  <si>
    <t>RMBC-NM-IT-Mobile Phones</t>
  </si>
  <si>
    <t>Mobile Voice &amp; Data Services</t>
  </si>
  <si>
    <t>Vodafone London</t>
  </si>
  <si>
    <t>Data Solutions PO Box 5621 Newbury RG14 4RT</t>
  </si>
  <si>
    <t>Simplify IT Solutions Ltd</t>
  </si>
  <si>
    <t>RMBC - 011252</t>
  </si>
  <si>
    <t>Grounds Maintenance</t>
  </si>
  <si>
    <t>Grounds maintenance (grass cutting, hedge cutting, weeding, pruning, leaf collection etc) in parks, open spaces, cemeteries and closed churchyards, allotments, highway and car park shrub beds and housing areas.</t>
  </si>
  <si>
    <t>idverde Ltd</t>
  </si>
  <si>
    <t>PIP Building, Marshgate Lane, London E15 2NH</t>
  </si>
  <si>
    <t>RMBC - 011253</t>
  </si>
  <si>
    <t>Weed Control</t>
  </si>
  <si>
    <t>Weed and other pest control in parks, open spaces, cemeteries and closed churchyards, allotments, highway and car park shrub beds and housing areas</t>
  </si>
  <si>
    <t>RMBC - 011267</t>
  </si>
  <si>
    <t>Community Meals Food</t>
  </si>
  <si>
    <t>Community Services</t>
  </si>
  <si>
    <t>Community Meals on Wheels</t>
  </si>
  <si>
    <t>Apetito Ltd</t>
  </si>
  <si>
    <t>Canal Road, Trowbridge BA14 8RJ</t>
  </si>
  <si>
    <t>Human Resources</t>
  </si>
  <si>
    <t>Occupational Health Services</t>
  </si>
  <si>
    <t>Bupa Occupational Health Limited</t>
  </si>
  <si>
    <t>RMBC - 011273</t>
  </si>
  <si>
    <t>Leisure Centre Management</t>
  </si>
  <si>
    <t>Community Development</t>
  </si>
  <si>
    <t>Management of Council Leisure Centres</t>
  </si>
  <si>
    <t>Achieve Lifestyle</t>
  </si>
  <si>
    <t>Vicarage Rd, Egham, TW20 8NL</t>
  </si>
  <si>
    <t>RMBC - 011286</t>
  </si>
  <si>
    <t>Employers Agent Services for St George's Close development</t>
  </si>
  <si>
    <t>Housing Services</t>
  </si>
  <si>
    <t>St. George's Close Employers Agent</t>
  </si>
  <si>
    <t>Madlins LLP</t>
  </si>
  <si>
    <t>Nova Scotia House 70 Goldsworth Road, Woking GU21 6LQ</t>
  </si>
  <si>
    <t>OC399639</t>
  </si>
  <si>
    <t>RMBC-011351</t>
  </si>
  <si>
    <t>Provision of Asbestos Licensed and Non-licensed Removal Works</t>
  </si>
  <si>
    <t>Licensed and non-licensed asbestos removal works to Council owned domestic properties.</t>
  </si>
  <si>
    <t>5 Duffins Orchard, Chertsey KT16 0LP</t>
  </si>
  <si>
    <t>4 Ducketts Wharf, South Street, Bishop’s Stortford CM23 3AR</t>
  </si>
  <si>
    <t>RMBC - 011375</t>
  </si>
  <si>
    <t>Provision of BACS services</t>
  </si>
  <si>
    <t>Cloud hosted PT-X Software enabling BACS payments and Direct Debit collections with full disaster back up recovery</t>
  </si>
  <si>
    <t>Bottomline Technologies Ltd</t>
  </si>
  <si>
    <t>Bramah House, 65-71 Bermondsey St, London SE1 3XF</t>
  </si>
  <si>
    <t>RMBC - 011397</t>
  </si>
  <si>
    <t>CIVICA Environmental Health software</t>
  </si>
  <si>
    <t>Environmental Services</t>
  </si>
  <si>
    <t>EH computer maintenance</t>
  </si>
  <si>
    <t>Civica Ltd</t>
  </si>
  <si>
    <t>RMBC-011432</t>
  </si>
  <si>
    <t>Annual Billing Printing</t>
  </si>
  <si>
    <t>Annual Billing Printing for Council Tax in accordance with the statutory deadlines set by legislation.</t>
  </si>
  <si>
    <t>PSL PRINT MANAGEMENT LTD</t>
  </si>
  <si>
    <t>UNIT A59 RED SCAR BUSINESS PARK, LONGRIDGE RD, PRESTON, PR2 5ND</t>
  </si>
  <si>
    <t>RMBC - 011456</t>
  </si>
  <si>
    <t>Maintenance of pay and display machines</t>
  </si>
  <si>
    <t>Maintenance contract of pay and display parking machines</t>
  </si>
  <si>
    <t>FLOWBIRD SMART CITY UK LIMITED</t>
  </si>
  <si>
    <t>112 Gloucester Rd, Croydon CR0 2DE</t>
  </si>
  <si>
    <t>RMBC - 011461</t>
  </si>
  <si>
    <t>Flexiroute </t>
  </si>
  <si>
    <t>Software system for Community Transport and Meals at Home Services</t>
  </si>
  <si>
    <t>The Innovation Centre, Vienna Ct, Kirkleatham Business Park, Redcar TS10 5SH</t>
  </si>
  <si>
    <t>RMBC - 011474</t>
  </si>
  <si>
    <t>Voice Recording Licensing and Software for Customer Services Contact Centre</t>
  </si>
  <si>
    <t>Liquid Voice</t>
  </si>
  <si>
    <t>Matrix House, Goodman St, Hunslet, Leeds LS10 1NZ</t>
  </si>
  <si>
    <t>RMBC - 011481</t>
  </si>
  <si>
    <t>Cyclical Decorations Contract - Housing and Community Services</t>
  </si>
  <si>
    <t>Cyclical Decorations Contract for Housing and Community Services</t>
  </si>
  <si>
    <t>C.L.C.CONTRACTORS LTD</t>
  </si>
  <si>
    <t>St Georges Industrial Estate, Wilton Rd, Camberley GU15 2QW</t>
  </si>
  <si>
    <t>RMBC - 011482</t>
  </si>
  <si>
    <t>Internal Audit Services</t>
  </si>
  <si>
    <t>Provision of internal audit service</t>
  </si>
  <si>
    <t>Peartree Business Centre, Cobham Rd, Ferndown Industrial Estate, Ferndown, Wimborne BH21 7PT</t>
  </si>
  <si>
    <t>RMBC - 011486</t>
  </si>
  <si>
    <t>Resilience Services Contract</t>
  </si>
  <si>
    <t>Resilience Services</t>
  </si>
  <si>
    <t>Applied Resilience Limited</t>
  </si>
  <si>
    <t>140, 30 Red Lion St, Richmond TW9 1RB</t>
  </si>
  <si>
    <t>RMBC - 011530</t>
  </si>
  <si>
    <t>Banking Services</t>
  </si>
  <si>
    <t>Provision of banking services</t>
  </si>
  <si>
    <t>LLOYDS BANK PLC</t>
  </si>
  <si>
    <t>25 GRESHAM STREET, LONDON EC2V 7HN</t>
  </si>
  <si>
    <t>RMBC - 011531</t>
  </si>
  <si>
    <t>CardNet Merchant Acquiring Services</t>
  </si>
  <si>
    <t>Merchant Acquiring Services</t>
  </si>
  <si>
    <t>RMBC-011532</t>
  </si>
  <si>
    <t>Replacement of MFd's and provision of print management software &amp; associated services</t>
  </si>
  <si>
    <t>Replacement of 7 MFD's on 5 years lease term and provision of print management software &amp; associated services</t>
  </si>
  <si>
    <t>Konica Minolta Business Solutons (UK) Ltd</t>
  </si>
  <si>
    <t>36 Miles Gray Rd, Basildon SS14 3AR</t>
  </si>
  <si>
    <t>RMBC-011535</t>
  </si>
  <si>
    <t>Printing for Electoral Services</t>
  </si>
  <si>
    <t>Electoral Services</t>
  </si>
  <si>
    <t>All the printing works in relation to Electoral Services as stated in the contract documents</t>
  </si>
  <si>
    <t>Unit 7 Electra Business Park, London E16 4ES</t>
  </si>
  <si>
    <t>RMBC - 011559</t>
  </si>
  <si>
    <t>RMBC - AH - Furniture and White Goods Provision for Temporary Accomodation</t>
  </si>
  <si>
    <t>Homelessness Housing Advice &amp; Allocations</t>
  </si>
  <si>
    <t>Furniture and White Goods Provision for Temporary Accomodation</t>
  </si>
  <si>
    <t>Furniture Resource Centre Ltd</t>
  </si>
  <si>
    <t>Brunswick Business Centre Liverpool</t>
  </si>
  <si>
    <t>RMBC - 011576</t>
  </si>
  <si>
    <t>Supply of Materials and Associated Managed Services</t>
  </si>
  <si>
    <t>Lift Supply and Maintenance</t>
  </si>
  <si>
    <t>Stannah Lift Services Ltd</t>
  </si>
  <si>
    <t>Ravensquay Business Centre, No1, Cray Ave, Orpington BR5 4BQ</t>
  </si>
  <si>
    <t>Planning Policy</t>
  </si>
  <si>
    <t>RMBC - 011613</t>
  </si>
  <si>
    <t>Insurance Brokerage Services</t>
  </si>
  <si>
    <t>Arthur J. Gallagher Insurance Brokers Limited</t>
  </si>
  <si>
    <t>2 Coval Ln, Chelmsford CM1 1TD</t>
  </si>
  <si>
    <t>SC108909</t>
  </si>
  <si>
    <t>RMBC - 011618</t>
  </si>
  <si>
    <t>Heating and Ventilation Servicing and Maintenance</t>
  </si>
  <si>
    <t>38 Weyside Rd, Guildford GU1 1JB</t>
  </si>
  <si>
    <t>RMBC - 011619</t>
  </si>
  <si>
    <t>Artifax Booking System</t>
  </si>
  <si>
    <t>Supply and maintenance of upgraded booking system</t>
  </si>
  <si>
    <t>ARTIFAX SOFTWARE LTD</t>
  </si>
  <si>
    <t>17A WEST STREET EPSOM</t>
  </si>
  <si>
    <t>RMBC - 011701</t>
  </si>
  <si>
    <t>Auto Doors Servicing and Maintenance Works Contract</t>
  </si>
  <si>
    <t>The routine servicing and maintenance for all automatic doors and barriers</t>
  </si>
  <si>
    <t>THOMAS DOOR &amp; WINDOW CONTROLS</t>
  </si>
  <si>
    <t>UNIT 1-5 65 LIVINGSTONE ROAD, HOVE, EAST SUSSEX, BN3 3WN</t>
  </si>
  <si>
    <t>RMBC - 011718</t>
  </si>
  <si>
    <t>Office Letting Agency Services Laser House, Chertsey</t>
  </si>
  <si>
    <t>Letting Agency Services</t>
  </si>
  <si>
    <t>Curchod and Co LLP</t>
  </si>
  <si>
    <t>Portmore House, 54 Church St, Weybridge KT13 8DP</t>
  </si>
  <si>
    <t>RMBC - 011741</t>
  </si>
  <si>
    <t>Corporate Subscription to professional networks for 2020/21</t>
  </si>
  <si>
    <t>CIPFA BUSINESS LTD</t>
  </si>
  <si>
    <t>77 Mansell St, London E1 8AN</t>
  </si>
  <si>
    <t>RMBC - 011742</t>
  </si>
  <si>
    <t>Financial Management System - Annual Support and Maintenance</t>
  </si>
  <si>
    <t>TotalMobile Limited</t>
  </si>
  <si>
    <t>21 Clarendon Rd, Belfast BT1 3BG</t>
  </si>
  <si>
    <t>NI018486</t>
  </si>
  <si>
    <t>RMBC - 011744</t>
  </si>
  <si>
    <t>Bureau Payroll Service</t>
  </si>
  <si>
    <t>Zellis Ltd</t>
  </si>
  <si>
    <t>2 Maylands Ave, Hemel Hempstead Industrial Estate, Hemel Hempstead HP2 4NW</t>
  </si>
  <si>
    <t>RMBC - 011748</t>
  </si>
  <si>
    <t>Annual charges and postal charges - Housing system</t>
  </si>
  <si>
    <t>LOCATA (HOUSING SERVICES) LTD</t>
  </si>
  <si>
    <t>2ND FLOOR JUBILEE HOUSE 7-10 THE OAKS RUISLIP MIDDX HA4 7LF</t>
  </si>
  <si>
    <t>RMBC - 011770</t>
  </si>
  <si>
    <t>RMBC - HJ - Stray Dog Collection Service</t>
  </si>
  <si>
    <t>Stray Dog Collection Service</t>
  </si>
  <si>
    <t>Clements Environmental Services Ltd</t>
  </si>
  <si>
    <t>Rodgers Gupta, 6 Hermitage Road, Woking, Surrey, GU21 8TB</t>
  </si>
  <si>
    <t>RMBC - 011792</t>
  </si>
  <si>
    <t>RMBC RW Supply of Cleaning Services (previously with Superclean Services, Contract Ref 011261)</t>
  </si>
  <si>
    <t>Cleaning of the Civic Centre and Addlestone One Accommodation Blocks and Car Park</t>
  </si>
  <si>
    <t>Kingdom Services Group Limited</t>
  </si>
  <si>
    <t>WOODLANDS PARK, ASHTON ROAD, NEWTON-LE-WILLOWS, ENGLAND, WA12 0HF</t>
  </si>
  <si>
    <t>RMBC - 011793</t>
  </si>
  <si>
    <t>Bailiff Services - Non-payment of Council Tax &amp; Non- Domestic Rates</t>
  </si>
  <si>
    <t>Non-payment of Council Tax &amp; Non- Domestic Rates</t>
  </si>
  <si>
    <t>RUNDLE &amp; CO LTD</t>
  </si>
  <si>
    <t>53 NORTHAMPTON ROAD, MARKET HARBOROUGH, LEICESTERSHIRE, LE16 9HB</t>
  </si>
  <si>
    <t>RMBC - 011794</t>
  </si>
  <si>
    <t>Bailiff Services - Non - payment of Council Tax &amp; Non-Domestic Rates</t>
  </si>
  <si>
    <t>Non - payment of Council Tax &amp; Non-Domestic Rates</t>
  </si>
  <si>
    <t>PHOENIX COMMERCIAL COLLECTIONS</t>
  </si>
  <si>
    <t>AMP HOUSE, DINGWALL ROAD, CROYDON, SURREY CR0 2LX</t>
  </si>
  <si>
    <t>RMBC - 011799</t>
  </si>
  <si>
    <t>Preventative and Reactive Maintenance of Intruder Alarm Systems in Runnymede Corporate Properties</t>
  </si>
  <si>
    <t>GD Security Systems Ltd</t>
  </si>
  <si>
    <t>140 Kneller Road, Twickenham TW2 7DX</t>
  </si>
  <si>
    <t>RMBC - 011813</t>
  </si>
  <si>
    <t>Integrated Management Systems</t>
  </si>
  <si>
    <t>IMS for Revenues and Benefits, Housing, Planning and Information at Work. Support &amp; maintenance, licences and implementation.</t>
  </si>
  <si>
    <t>RMBC - 011820</t>
  </si>
  <si>
    <t>Heritage Services Advisor</t>
  </si>
  <si>
    <t>Development Management</t>
  </si>
  <si>
    <t>Heritage Services Advice</t>
  </si>
  <si>
    <t>Andrew Hill</t>
  </si>
  <si>
    <t>SANDHILL HOUSE, SANDHILL, GUNNISLAKE, CORNWALL, PL18 9DR</t>
  </si>
  <si>
    <t>RMBC - 011837</t>
  </si>
  <si>
    <t>Litter Picking, Bin Emptying, Landscaping, Weed Control</t>
  </si>
  <si>
    <t>Litter Picking, Bin Emptying, Landscaping, Weed Control at Waitrose/Tudor Court/Church Road - litter picking, bin emptying 6 days per week (Waitrose forecourt, public pavement along Church Rd, through tunnel to High Street). Landscaping, weed control - rem</t>
  </si>
  <si>
    <t>Triangle Management Company Limited</t>
  </si>
  <si>
    <t>Field Barn Farm Beenham Hill, Reading RG7 5LT</t>
  </si>
  <si>
    <t>RMBC - 011845</t>
  </si>
  <si>
    <t>Treasury Management System</t>
  </si>
  <si>
    <t>Hosted Treasury Management System</t>
  </si>
  <si>
    <t>CORPSTAR INVESTMENT LTD T/A LOGOTECH SYSTEMS</t>
  </si>
  <si>
    <t>Littleton House, Littleton Road, Ashford, Middlesex, TW15 1UU</t>
  </si>
  <si>
    <t>Housing &amp; Neighbourhood Services</t>
  </si>
  <si>
    <t>RMBC - 011895</t>
  </si>
  <si>
    <t>GGP Software</t>
  </si>
  <si>
    <t>LLPG Software</t>
  </si>
  <si>
    <t>GGP Systems Ltd</t>
  </si>
  <si>
    <t>Suite 33, Amp House, Dingwall Road, Croydon CRO 2LX</t>
  </si>
  <si>
    <t>RMBC - 011905</t>
  </si>
  <si>
    <t>Maintenance of the Community Heat Network</t>
  </si>
  <si>
    <t>Community Heat Network</t>
  </si>
  <si>
    <t>CONCORDE HOUSE, CONCORDE WAY, SEGENSWORTH NORTH, FAREHAM PO15 5RL</t>
  </si>
  <si>
    <t>RMBC - 011914</t>
  </si>
  <si>
    <t>Fire Extinguishers and Dry Risers Servicing and Maintenance Contract</t>
  </si>
  <si>
    <t>Carry out servicing and maintenance of fire extinguishers, fire blankets, hose reels and dry risers</t>
  </si>
  <si>
    <t>Unit 2, Regents Business Centre, 6 Jubilee Road, Burgess Hill, West Sussex, RH15 9TL</t>
  </si>
  <si>
    <t>RMBC - 011922</t>
  </si>
  <si>
    <t>Service and Maintenance of the Council's Waste and Transport Fleet</t>
  </si>
  <si>
    <t>carry out service and maintenance of waste and transport fleet</t>
  </si>
  <si>
    <t>Specialist Fleet Services Ltd</t>
  </si>
  <si>
    <t>Ross Road, Weedon Road Industrial Estate, Northompton, NN5 5AX</t>
  </si>
  <si>
    <t>RMBC - 011932</t>
  </si>
  <si>
    <t>Washroom Services for Green Space Properties</t>
  </si>
  <si>
    <t>Sanitary and nappy bin supply and service.</t>
  </si>
  <si>
    <t>River Bank, The Meadows Business Park GU17 9AB</t>
  </si>
  <si>
    <t>Legal Services</t>
  </si>
  <si>
    <t>85 Guildford Street, Chertsey KT16 9AS</t>
  </si>
  <si>
    <t>RMBC - 012030</t>
  </si>
  <si>
    <t>RMBC - CK - Temporary Agency Staff Contract</t>
  </si>
  <si>
    <t>Supply of Temp Agency workers for the DSO</t>
  </si>
  <si>
    <t>HR GO plc</t>
  </si>
  <si>
    <t>Wellington House Church Road Ashford Kent TN23 1RE</t>
  </si>
  <si>
    <t>RMBC - 012032</t>
  </si>
  <si>
    <t>RMBC - CK - Temporary Agency Staff - Contract</t>
  </si>
  <si>
    <t>Solsbury Solutions Limited</t>
  </si>
  <si>
    <t>109 CHISWICK HIGH ROAD, LONDON, W4 2ED</t>
  </si>
  <si>
    <t>RMBC - 012033</t>
  </si>
  <si>
    <t>RMBC - CK - Temporary Agency Staff - Manual Workers</t>
  </si>
  <si>
    <t>FIRST CALL (STAINES)</t>
  </si>
  <si>
    <t>CONTRACT SERVICES LIMITED, 35 HIGH STREET, STAINES, MIDDX, TW18 4QY</t>
  </si>
  <si>
    <t>RMBC - 012034</t>
  </si>
  <si>
    <t>RMBC - CK - Temporary Agency Staff - Manual Workers Contract</t>
  </si>
  <si>
    <t>Pertemps Recruitment Partnership Ltd</t>
  </si>
  <si>
    <t>ASAP Temporaries Ltd Windmill Lane Greenford Middlesex UB6 9DW</t>
  </si>
  <si>
    <t>PSL Print Management Ltd</t>
  </si>
  <si>
    <t>RMBC - 012159</t>
  </si>
  <si>
    <t>SIP Implementation, Licensing and Managed Service</t>
  </si>
  <si>
    <t>NTT House Building 2, Waterfront Business Park, Fleet Road, Fleet Hants GU51 3QT</t>
  </si>
  <si>
    <t>RMBC - 012192</t>
  </si>
  <si>
    <t>Zendesk</t>
  </si>
  <si>
    <t>Zendesk Support</t>
  </si>
  <si>
    <t>Softcat Limited</t>
  </si>
  <si>
    <t>Thames Industrial Estate, Fieldhouse lane,Marlow, Bucks, SL7 1TB</t>
  </si>
  <si>
    <t>RMBC - 012278</t>
  </si>
  <si>
    <t>Customer Relationship Management System and Content Management System</t>
  </si>
  <si>
    <t>Jadu Ltd.</t>
  </si>
  <si>
    <t>London</t>
  </si>
  <si>
    <t>RMBC - 012355</t>
  </si>
  <si>
    <t>Electricity Supply Tripartite Agreement (Includes Meter Operation)</t>
  </si>
  <si>
    <t>Electricity supply to Corporate properties and properties the Council is responsible for in relation to communal area lighting, stairways etc, inc meter operation</t>
  </si>
  <si>
    <t>Laser Energy (Npower Ltd)</t>
  </si>
  <si>
    <t>1 Abbey Wood Road, Kings Hill, West Malling, Kent ME19 4YT</t>
  </si>
  <si>
    <t>RMBC - 012357</t>
  </si>
  <si>
    <t>Gas Supply Tripartite Agreement</t>
  </si>
  <si>
    <t>Laser Energy (Total Gas and Power Ltd)</t>
  </si>
  <si>
    <t>RMBC - 012492</t>
  </si>
  <si>
    <t>Exacom CIL S106 Project PFM Modules &amp; CIL &amp; Maintenance</t>
  </si>
  <si>
    <t>Exacom Systems Ltd</t>
  </si>
  <si>
    <t>57 North Hill, Colchester Essex. C01 1PX</t>
  </si>
  <si>
    <t>Waiver</t>
  </si>
  <si>
    <t>RMBC - 012669</t>
  </si>
  <si>
    <t>Tree Management Software</t>
  </si>
  <si>
    <t>The management of trees in the Borough of Runnymede</t>
  </si>
  <si>
    <t>49 Lone Pine Drive, Ferndown, Dorset, BH22 8LR</t>
  </si>
  <si>
    <t>RMBC - 012689</t>
  </si>
  <si>
    <t>RMBC-AO-Lifts Servicing and Maintenance Contract</t>
  </si>
  <si>
    <t>Lifts Servicing and Maintenance Contract</t>
  </si>
  <si>
    <t>Yardley Business Park, Luckyn Lane, Basildon SS14 3BZ</t>
  </si>
  <si>
    <t>RMBC - 012697</t>
  </si>
  <si>
    <t>Structural Calculation Checking Contract</t>
  </si>
  <si>
    <t>Development Management &amp; Building Control</t>
  </si>
  <si>
    <t>Gurney Consulting Engineers</t>
  </si>
  <si>
    <t>Hallmark House 10-12 St Johns Road Woking GU21 7SE</t>
  </si>
  <si>
    <t>RMBC - 012734</t>
  </si>
  <si>
    <t>Chertsey Meads Height Restriction Barrier</t>
  </si>
  <si>
    <t>Chertsey Meads Height Restriction Barrier Replacement</t>
  </si>
  <si>
    <t>Crompton House Crompton Way Manor Royal Industrial Estate Crawley RH10 9QZ</t>
  </si>
  <si>
    <t>Egress Subscription</t>
  </si>
  <si>
    <t>4th Floor The Charter Building Charter Place Uxbridge UB8 1JG</t>
  </si>
  <si>
    <t>AutoCad Licences</t>
  </si>
  <si>
    <t>AutoCAD is computer-aided design (CAD) software to create precise 2D and 3D drawings.</t>
  </si>
  <si>
    <t>Symetri Limited</t>
  </si>
  <si>
    <t>The Grainger Suite, Dobson House, Regent Centre, Gosforth, Newcastle-upon-Tyne NE3 3PF</t>
  </si>
  <si>
    <t>Contract Number</t>
  </si>
  <si>
    <t>Contract/Agreement Title</t>
  </si>
  <si>
    <t>Department Responsible</t>
  </si>
  <si>
    <t>Description of Goods, Services or Works</t>
  </si>
  <si>
    <t>Supplier Name</t>
  </si>
  <si>
    <t>Supplier Address</t>
  </si>
  <si>
    <t>Total Estimated Contract Value (net)</t>
  </si>
  <si>
    <t>Non-recoverable VAT</t>
  </si>
  <si>
    <t>Contract Start Date</t>
  </si>
  <si>
    <t>Contract End Date</t>
  </si>
  <si>
    <t>Contract Review Date</t>
  </si>
  <si>
    <t>Method of Procurement – Select options: </t>
  </si>
  <si>
    <t>Is the Company a Small or Medium sized Enterprise </t>
  </si>
  <si>
    <t>Is the Company a Voluntary/Community Sector Organisation? </t>
  </si>
  <si>
    <t>Company Registration Number</t>
  </si>
  <si>
    <t>SECURE ELECTRONIC APPLICATIONS LIMITED</t>
  </si>
  <si>
    <t>CLC Contractors Limited</t>
  </si>
  <si>
    <t>RMBC-012813</t>
  </si>
  <si>
    <t>Warden Call System Maintenance Contract</t>
  </si>
  <si>
    <t>Service and maintenance of warden call systems at 5 IRL schemes (Grove Court, Floral House, Heatherfields, Darleydene and Beomonds)</t>
  </si>
  <si>
    <t>Unit 36 Pearson Way Questor Dartford Kent DA1 1JN</t>
  </si>
  <si>
    <t>RMBC - 012815</t>
  </si>
  <si>
    <t>VMWare</t>
  </si>
  <si>
    <t>Software enabling 80 servers to run on 5 physical boxes.</t>
  </si>
  <si>
    <t>R-Com Consulting</t>
  </si>
  <si>
    <t>Unit 14 Riverview, The Embankment, Business Park, Vale Road, Heaton Mersey, Stockport SK4 3GN</t>
  </si>
  <si>
    <t>RMBC - 012816</t>
  </si>
  <si>
    <t>NetApp Support</t>
  </si>
  <si>
    <t>“NetApp” is a hardware device with ~200 high speed industrial hard disks. These hard disks store “all” the computer data for the Authority.</t>
  </si>
  <si>
    <t>Unit 6 Arrow Court Adams Way Springield Business Park Alcester Warwickshire B49 6PU</t>
  </si>
  <si>
    <t>RMBC - 012817</t>
  </si>
  <si>
    <t>Cisco SmartNet Support</t>
  </si>
  <si>
    <t>Support provision for Servers</t>
  </si>
  <si>
    <t>Unit 6 Arrow Court Adams Way Springfield Business Park Alcester Warwickshire B49 6PU</t>
  </si>
  <si>
    <t>Printing and Design Services</t>
  </si>
  <si>
    <t>RMBC - 012834</t>
  </si>
  <si>
    <t>Sophos System Security Anti Virus Software</t>
  </si>
  <si>
    <t>RMBC - 012888</t>
  </si>
  <si>
    <t>Freja UP Authentication Tokens</t>
  </si>
  <si>
    <t>boxxe Ltd</t>
  </si>
  <si>
    <t>Greenpark Business Centre, East Moor House, Goose Ln, York YO61 1ET</t>
  </si>
  <si>
    <t>RMBC - 012920</t>
  </si>
  <si>
    <t>Retail and Leisure Leasing Agency Services for Egham Gateway West, Station Road, Egham, Surrey</t>
  </si>
  <si>
    <t>Second Floor Linen Hall 162-168 Regent Street, London W1B 5TG</t>
  </si>
  <si>
    <t>RMBC - 012921</t>
  </si>
  <si>
    <t>10 x ISDN30e Digital Telephone Lines - Safer Runnymede</t>
  </si>
  <si>
    <t>10 x ISDN30e Digital Telephone Lines</t>
  </si>
  <si>
    <t>British Telecom Plc</t>
  </si>
  <si>
    <t>London (HQ) 81 Newgate Street, London EC1</t>
  </si>
  <si>
    <t>RMBC - 012960</t>
  </si>
  <si>
    <t>Refuse and Recycling Products</t>
  </si>
  <si>
    <t>Craemer UK Limited</t>
  </si>
  <si>
    <t>Craemer House, Hortonwood, Telford, TF1 7GN</t>
  </si>
  <si>
    <t>RMBC- 012962</t>
  </si>
  <si>
    <t>Provision of Water Hygiene/Legionella Services for Runnymede Borough Council Properties</t>
  </si>
  <si>
    <t>Provision of water hygiene services for RBC residential and corporate properties</t>
  </si>
  <si>
    <t>Craigmore House, 19 Millvale Road, Newry, BT35 7NH</t>
  </si>
  <si>
    <t>NI036796</t>
  </si>
  <si>
    <t>RMBC - 013028</t>
  </si>
  <si>
    <t>Fuel Cards for SHBC Based Vehicles</t>
  </si>
  <si>
    <t>HARVEST ENERGY FUEL CARDS LIMITED</t>
  </si>
  <si>
    <t>Harvest House Horizon Business Village</t>
  </si>
  <si>
    <t>RMBC - 013034</t>
  </si>
  <si>
    <t>RMBC - LA - Capital Purchase of Three Accessible Mini Buses - Further Competition</t>
  </si>
  <si>
    <t>Capital Purchase of Three Accessible Mini Buses - Further Competition</t>
  </si>
  <si>
    <t>GM COACHWORK LTD</t>
  </si>
  <si>
    <t>Teign Valley, Trusham, Newton Abbot TQ13 0NX</t>
  </si>
  <si>
    <t>PARK NOW Ltd</t>
  </si>
  <si>
    <t>RMBC - 013050</t>
  </si>
  <si>
    <t>Car Park Fee Pay by Phone Service</t>
  </si>
  <si>
    <t>Ground Floor East, Maplewood, Chineham Business Park, Basingstoke, Hants, RG24 8YB</t>
  </si>
  <si>
    <t>RMBC - 013088</t>
  </si>
  <si>
    <t>Neutral Vendor Service Provision for Temp Staffing</t>
  </si>
  <si>
    <t>Partis House, Davy Avenue, Knowlhill, Milton Keynes, Buckinghamshire, MK5 8HJ</t>
  </si>
  <si>
    <t>RMBC - 013106</t>
  </si>
  <si>
    <t>Provision of Clear, Pre-Printed Plastic Waste Sacks</t>
  </si>
  <si>
    <t>1 Glentrool Avenue, Sherburn-in-Elmet, Leeds LS25 6RE</t>
  </si>
  <si>
    <t>RMBC - 013116</t>
  </si>
  <si>
    <t>Switches and Wireless Access Points</t>
  </si>
  <si>
    <t>Insight Direct UK Ltd</t>
  </si>
  <si>
    <t>Technology Building, Insight Campus, Terry Street, Sheffield. S9 2BU</t>
  </si>
  <si>
    <t>Central Security Systems Ltd</t>
  </si>
  <si>
    <t>RMBC - 013126</t>
  </si>
  <si>
    <t>Concerto Support and Hosting</t>
  </si>
  <si>
    <t>Concerto Support Services Limited</t>
  </si>
  <si>
    <t>The Brew House Greenalls Avenue, Warrington Cheshire WA4 6HL</t>
  </si>
  <si>
    <t>RMBC - 013128</t>
  </si>
  <si>
    <t>Runnymede Pleasure Grounds ANPR Installation and Maintenance</t>
  </si>
  <si>
    <t>Sagoss Limited</t>
  </si>
  <si>
    <t>43 High Street Marlow Bucks SL7 1BA</t>
  </si>
  <si>
    <t>RMBC - 013129</t>
  </si>
  <si>
    <t>Hybrid Mail Application, Support and Postage for Remote Mail</t>
  </si>
  <si>
    <t>RMBC - 013135</t>
  </si>
  <si>
    <t>Green Homes Grant Local Authority Delivery Scheme 1b</t>
  </si>
  <si>
    <t>Unit 1, New Road, Perranporth TR6 0DL</t>
  </si>
  <si>
    <t>Strategic Land &amp; Property Assets</t>
  </si>
  <si>
    <t>RMBC - 013221</t>
  </si>
  <si>
    <t>RMBC - 012769</t>
  </si>
  <si>
    <t>RMBC - 012779</t>
  </si>
  <si>
    <t>RMBC-013231</t>
  </si>
  <si>
    <t>Planned upgrades of Kitchens, Bathrooms and Toilets for RBC Residential Properties</t>
  </si>
  <si>
    <t>Upgrading of kitchens, bathrooms and toilets for Runnymede Borough residential properties</t>
  </si>
  <si>
    <t>St Nicholas House, 4-6 Portesbery Road, Camberley, Surrey GU15 3TA</t>
  </si>
  <si>
    <t>RMBC - 013259</t>
  </si>
  <si>
    <t>E-Recruitment , Applicant Tracking System and unlimited advertising</t>
  </si>
  <si>
    <t>E-Recruitment to include Applicant Tracking System and unlimited advertising across Surrey Jobs, Jobsgopublic.com and LGjobs.com</t>
  </si>
  <si>
    <t>Jobs Go Public</t>
  </si>
  <si>
    <t>67-69 Cowcross Street London, EC1M 6PU United Kingdom</t>
  </si>
  <si>
    <t>RMBC - 013260</t>
  </si>
  <si>
    <t>Telecare and Telehealth Services</t>
  </si>
  <si>
    <t>Legrand Electric Ltd</t>
  </si>
  <si>
    <t>Great King Street North Birmingham B19 2LF</t>
  </si>
  <si>
    <t>RMBC - 013287</t>
  </si>
  <si>
    <t>Highways Weed Control 2021</t>
  </si>
  <si>
    <t>Empire Ground Care Limited</t>
  </si>
  <si>
    <t>26 Main Street, Marston Trussell, Market Harborough, LE16 9TY</t>
  </si>
  <si>
    <t>RMBC - 013288</t>
  </si>
  <si>
    <t>Treasury Management Consultancy Services</t>
  </si>
  <si>
    <t>Treasury Management Consultancy Advice</t>
  </si>
  <si>
    <t>6th Floor 65 Gresham Street London EC2V 7NQ</t>
  </si>
  <si>
    <t>BTU (Installation &amp; Maintenance) Ltd</t>
  </si>
  <si>
    <t>Wilks Head &amp; Eve</t>
  </si>
  <si>
    <t>JB Hopkins Ltd</t>
  </si>
  <si>
    <t>AS Retail Property Services Limited</t>
  </si>
  <si>
    <t>FTS Open</t>
  </si>
  <si>
    <t>Sureserve Fire and Electrical Ltd</t>
  </si>
  <si>
    <t>RMBC - 013313</t>
  </si>
  <si>
    <t>BUPA Pace, 102 The Quays, Salford Quays, Manchester, M50 3SP</t>
  </si>
  <si>
    <t>RMBC - 013328</t>
  </si>
  <si>
    <t>RMBC – ML – Direct call-off for provision of a cloud-based system for democratic services</t>
  </si>
  <si>
    <t>Democratic Services</t>
  </si>
  <si>
    <t>Direct award using Crown Commercial Services Framework RM6194 for the provision of Back Office Software, Modern.gov</t>
  </si>
  <si>
    <t>Civica UK Limited</t>
  </si>
  <si>
    <t>8th Floor, Southbank Central, 30 Stamford Street, London SE1 9LQ</t>
  </si>
  <si>
    <t>RMBC - 013332</t>
  </si>
  <si>
    <t>Liquid Fuels</t>
  </si>
  <si>
    <t>Standard road diesel and red gas oil</t>
  </si>
  <si>
    <t>BW Estates Oldmixon Crescent, North Somerset BS24 9BA</t>
  </si>
  <si>
    <t>RMBC - 013335</t>
  </si>
  <si>
    <t>Office Supplies Contract</t>
  </si>
  <si>
    <t>Contract to supply office supplies</t>
  </si>
  <si>
    <t>Lyreco UK Ltd</t>
  </si>
  <si>
    <t>Deer Park Court, Donnington Wood, TF2 7NB</t>
  </si>
  <si>
    <t>RMBC - 013361</t>
  </si>
  <si>
    <t>Fire Detection and Emergency Lighting Testing, Maintenance, Repairs &amp; Installation Contract</t>
  </si>
  <si>
    <t>Unit 24 Mylord Crescent, Camperdown Industrial Estate, Killingworth, Tyne &amp; Wear, NE12 5UJ</t>
  </si>
  <si>
    <t>RMBC - 013392</t>
  </si>
  <si>
    <t>BDI Securities UK Limited</t>
  </si>
  <si>
    <t>Unit G2 Hastingwood Trading Estate, London N18 3HT</t>
  </si>
  <si>
    <t>RMBC - 013401</t>
  </si>
  <si>
    <t>PPE &amp; Clothing and Corporate Workwear</t>
  </si>
  <si>
    <t>SMI Group</t>
  </si>
  <si>
    <t>Corporate House, Kings Road Business Park, Kings Road, Haslemere, GU27 2QH</t>
  </si>
  <si>
    <t>RMBC - 013408</t>
  </si>
  <si>
    <t>Direct call off for the provision of FRA works to various RBC Properties</t>
  </si>
  <si>
    <t>Provision of FRA works to various RBC Properties</t>
  </si>
  <si>
    <t>Unit 12 St Georges Industrial Estate, Camberley GU15 2QW</t>
  </si>
  <si>
    <t>Assets &amp; Regeneration</t>
  </si>
  <si>
    <t>RMBC - 013450</t>
  </si>
  <si>
    <t>The provision of a cloud-based system for parking enforcement case management</t>
  </si>
  <si>
    <t>Garden Cottage, Badgemore Park Henley-on-Thames Oxfordshire RG9 4NR</t>
  </si>
  <si>
    <t>RMBC - 013495</t>
  </si>
  <si>
    <t>HEDNA (Housing &amp; Economical Development Needs Assessment)</t>
  </si>
  <si>
    <t>Iceni Projects</t>
  </si>
  <si>
    <t>Da Vinci House, 44 Saffron Hill, London, EC1N 8FH</t>
  </si>
  <si>
    <t>RMBC 013520</t>
  </si>
  <si>
    <t>Retail and Main Town Centre Uses Study and review of the Chertsey Masterplan</t>
  </si>
  <si>
    <t>Economic Development &amp; Planning Policy</t>
  </si>
  <si>
    <t>Services</t>
  </si>
  <si>
    <t>Lambert Smith Hampton</t>
  </si>
  <si>
    <t>UK House, 180 Oxford Street, London W1D 1NN</t>
  </si>
  <si>
    <t>RMBC - 013521</t>
  </si>
  <si>
    <t>Defects Diagnosis Report and Related Activity for Egham Business Park TW20 8RJ</t>
  </si>
  <si>
    <t>Currie &amp; Brown Ltd</t>
  </si>
  <si>
    <t>40 Holborn Viaduct London EC1N 2PB</t>
  </si>
  <si>
    <t>RMBC - 013621</t>
  </si>
  <si>
    <t>Water, Wastewater and Ancillary Services for Commercial Properties</t>
  </si>
  <si>
    <t>Services - Water, Wastewater and Ancillary Services for Commercial Properties</t>
  </si>
  <si>
    <t>Anglian Water Business (National) t/as Wave Utilities</t>
  </si>
  <si>
    <t>Northumbria House, Abbey Road, Pity Me, Durham, DH1 5FJ</t>
  </si>
  <si>
    <t>RMBC - 013628</t>
  </si>
  <si>
    <t>Property Surveys &amp; Valuations for Right to Buy, Shared Ownership &amp; Leasehold Matters</t>
  </si>
  <si>
    <t>Carter Jonas LLP</t>
  </si>
  <si>
    <t>1 Chapel Place London W1G0BG</t>
  </si>
  <si>
    <t>OC304417</t>
  </si>
  <si>
    <t>RMBC - 013645</t>
  </si>
  <si>
    <t>Minor Engineering and Construction Works</t>
  </si>
  <si>
    <t>T J Hunt Ltd</t>
  </si>
  <si>
    <t>Gravetts Lane Farm, Gravetts Lane, Guildford GU3 3JR</t>
  </si>
  <si>
    <t>RMBC - 013686</t>
  </si>
  <si>
    <t>PSN DNS Service</t>
  </si>
  <si>
    <t>Nominet</t>
  </si>
  <si>
    <t>Minerva House, Edmund Halley Road, Oxford, OX4 4DQ</t>
  </si>
  <si>
    <t>Adobe Pro Licences</t>
  </si>
  <si>
    <t>HAGS-SMP LTD T/A RSS PLAYMAKERS</t>
  </si>
  <si>
    <t>WOODS BUILDING SERVICES LTD T/A AA WOODS</t>
  </si>
  <si>
    <t>Data Images</t>
  </si>
  <si>
    <t>TIAA Limited</t>
  </si>
  <si>
    <t>Financial Data Management Ltd</t>
  </si>
  <si>
    <t>NEC Software Solutions UK Limited</t>
  </si>
  <si>
    <t>1st Floor Imex House 575-599 Maxted Road Hemel Hempstead Herts HP2 7DX</t>
  </si>
  <si>
    <t>INITIAL WASHROOM SOLUTIONS</t>
  </si>
  <si>
    <t>KAARBON TECHNOLOGY LTD (KAARBONTECH)</t>
  </si>
  <si>
    <t>Precision Lifts Limited</t>
  </si>
  <si>
    <t>Frontier Pitts Limited</t>
  </si>
  <si>
    <t>BLUE MUSHROOM LIMITED</t>
  </si>
  <si>
    <t>HEALTHY BUILDINGS LTD</t>
  </si>
  <si>
    <t>Matrix SCM Limited</t>
  </si>
  <si>
    <t>Cromwell Polythene Ltd</t>
  </si>
  <si>
    <t>HAPPY ENERGY SOLUTIONS LIMITED</t>
  </si>
  <si>
    <t>Kincraig Construction Limited</t>
  </si>
  <si>
    <t>Link Asset Services</t>
  </si>
  <si>
    <t>BWOC Limited</t>
  </si>
  <si>
    <t>ABCA SYSTEMS LIMITED</t>
  </si>
  <si>
    <t>RMBC - 013739</t>
  </si>
  <si>
    <t>Signage, Repairs to sliding gate and Barrier repairs</t>
  </si>
  <si>
    <t>Prodoor (UK) Ltd</t>
  </si>
  <si>
    <t>241 Chertsey Road, Addlestone, KT15 2EW</t>
  </si>
  <si>
    <t>RMBC - 013743</t>
  </si>
  <si>
    <t>Welfare Facility Upgrade</t>
  </si>
  <si>
    <t>HASTAINS SPECIAL MAINTENANCE WORKS AND BUILDING DEVELOPMENT LIMITED</t>
  </si>
  <si>
    <t>436 Hook Road, Chessington KT9 1NA</t>
  </si>
  <si>
    <t>RMBC - 013747</t>
  </si>
  <si>
    <t>Metro Building 5th Floor, Trafford Road, Salford Quays M5 3NN</t>
  </si>
  <si>
    <t>RMBC - 013748</t>
  </si>
  <si>
    <t>Grant Finder Internet Access License</t>
  </si>
  <si>
    <t>Law &amp; Governance</t>
  </si>
  <si>
    <t>Idox Software Ltd</t>
  </si>
  <si>
    <t>2nd Floor Waterside 1310, Arlington Bus Park Theale Reading RG7 4SA</t>
  </si>
  <si>
    <t>RMBC - 013782</t>
  </si>
  <si>
    <t>Leased Water Coolers and Heaters</t>
  </si>
  <si>
    <t>Eden Springs UK Limited</t>
  </si>
  <si>
    <t>The Pinnacle, 170 Midsummer Boulevard, Milton Keynes, MK9 1FE</t>
  </si>
  <si>
    <t>RMBC - 013805</t>
  </si>
  <si>
    <t>Closed-Circuit Television Equipment Service and Maintenance, Supply, Design and Installation</t>
  </si>
  <si>
    <t>Closed-Circuit Television Equipment Service and Maintenance, Supply, Design and Installation Service for Authority and 3rd Party Entities</t>
  </si>
  <si>
    <t>Unit 6, 6 Factory Lane, Beeston St. Lawrence NG9 4AA</t>
  </si>
  <si>
    <t>FTS Restricted</t>
  </si>
  <si>
    <t>RMBC - 013808</t>
  </si>
  <si>
    <t>Disabled Adaptations Prairie Close</t>
  </si>
  <si>
    <t>Disabled Adaptations 16 Prairie Close KT152TN</t>
  </si>
  <si>
    <t>JK BUILD Ltd</t>
  </si>
  <si>
    <t>264 Lower Farnham Road, Aldershot GU11 3RB</t>
  </si>
  <si>
    <t>RMBC - 013809</t>
  </si>
  <si>
    <t>Legal Case Management Software - Iken</t>
  </si>
  <si>
    <t>Legal Case Management Software</t>
  </si>
  <si>
    <t>Iken Business Ltd</t>
  </si>
  <si>
    <t>3rd Floor Suite B, One Georges Square, Bath Street, Bristol BS1 6BA</t>
  </si>
  <si>
    <t>RMBC - 013817</t>
  </si>
  <si>
    <t>Disaster Recovery - Digital Services</t>
  </si>
  <si>
    <t>Hampshire International Business Park, Lime Tree Way, Basingstoke, Hampshire RG24 8GQ</t>
  </si>
  <si>
    <t>RMBC - 013819</t>
  </si>
  <si>
    <t>Citrix Licences and Support and Maintenance</t>
  </si>
  <si>
    <t>THINTECH Group LTD</t>
  </si>
  <si>
    <t>Innovation Centre, Medway, Maidstone Road, Chatham, Kent, ME5 9FD</t>
  </si>
  <si>
    <t>RMBC - 013832</t>
  </si>
  <si>
    <t>Planned boiler replacement and central heating upgrades to council housing properties</t>
  </si>
  <si>
    <t>works</t>
  </si>
  <si>
    <t>Clairglow Heating Ltd</t>
  </si>
  <si>
    <t>Unit 9 Bourne Enterprise Centre, Wrotham Road, Sevenoaks, TN15 8DG</t>
  </si>
  <si>
    <t>RMBC - 013836</t>
  </si>
  <si>
    <t>Domestic Asbestos Surveying &amp; Consultancy Services</t>
  </si>
  <si>
    <t>Life Environmental Services Limited</t>
  </si>
  <si>
    <t>RMBC - 013839</t>
  </si>
  <si>
    <t>RMBC-AP-Audio Door Entry system Upgrade at Surrey Towers, Addlestone KT15 2NH</t>
  </si>
  <si>
    <t>Audio Door Entry system Upgrade at Surrey Towers, Addlestone KT15 2NH</t>
  </si>
  <si>
    <t>Aurora UK Group Ltd</t>
  </si>
  <si>
    <t>1 Wrexham Road, Basildon, SS15 6PX</t>
  </si>
  <si>
    <t>.</t>
  </si>
  <si>
    <t>Planned Rewiring To Existing Electrical Installations to council housing properties</t>
  </si>
  <si>
    <t>Works</t>
  </si>
  <si>
    <t>Unit 9 Bourne Enterprise Centre Wrotham Road, Sevenoaks TN15 8DG</t>
  </si>
  <si>
    <t>Preparation of procurement technical documents and associated tasks for planned works programmes.</t>
  </si>
  <si>
    <t>70 Goldsworth Road, Woking GU21 6LQ</t>
  </si>
  <si>
    <t>RMBC - 013868</t>
  </si>
  <si>
    <t>Direct call-off for provision of an electoral services system</t>
  </si>
  <si>
    <t>RMBC - 013875</t>
  </si>
  <si>
    <t>Bartec Software for Waste Operations</t>
  </si>
  <si>
    <t>Bartec waste operations system - annual Support &amp; Maintenance</t>
  </si>
  <si>
    <t>Bartec Municipal Technologies Limited</t>
  </si>
  <si>
    <t>Wilthorpe Road, Redbrook, Barnsley S75 1JN</t>
  </si>
  <si>
    <t>RMBC - 013906</t>
  </si>
  <si>
    <t>RMBC - LN - Broadband Fibre Stream Supply</t>
  </si>
  <si>
    <t>Multidata Broadband Ltd</t>
  </si>
  <si>
    <t>Unit 2, Orchard Business Park, Shrivenham, Swindon, SN6 8EY</t>
  </si>
  <si>
    <t>RMBC - 013917</t>
  </si>
  <si>
    <t>DSE Risk Assessments</t>
  </si>
  <si>
    <t>Cardinus Risk Management Ltd</t>
  </si>
  <si>
    <t>22 Bishops Gate, London EC2N 4BQ</t>
  </si>
  <si>
    <t>RMBC - 013921</t>
  </si>
  <si>
    <t>Procurement Support for MSP and RMV Tenders</t>
  </si>
  <si>
    <t>Faithorn Farrelll Timms LLP</t>
  </si>
  <si>
    <t>1B Central Court, Knoll Rise, Orpington, Kent, BR6 9TF</t>
  </si>
  <si>
    <t>OC300053</t>
  </si>
  <si>
    <t>RMBC - 013926</t>
  </si>
  <si>
    <t>Optimise Cash Health Plan</t>
  </si>
  <si>
    <t>Simplyhealth</t>
  </si>
  <si>
    <t>Hambleden House, Andover, Hants, SP10 1LQ</t>
  </si>
  <si>
    <t>RMBC - 013927</t>
  </si>
  <si>
    <t>Reactive and Planned Maintenance</t>
  </si>
  <si>
    <t>HASTAINS SPECIAL MAINTENANCE &amp; BUILDING DEV LTD</t>
  </si>
  <si>
    <t>RMBC - 013928</t>
  </si>
  <si>
    <t>JK Build Ltd</t>
  </si>
  <si>
    <t>RMBC - 014019</t>
  </si>
  <si>
    <t>RMBC - SB - Adobe License Requirements</t>
  </si>
  <si>
    <t>Adobe License Requirements</t>
  </si>
  <si>
    <t>Jigsaw Systems Ltd</t>
  </si>
  <si>
    <t>8 Golden Square London W1F 9HY</t>
  </si>
  <si>
    <t>RMBC - 014021</t>
  </si>
  <si>
    <t>Provision of Technical Advisor Services for various Housing projects</t>
  </si>
  <si>
    <t>Technical advisor services to Housing Technical Services team on a number of projects</t>
  </si>
  <si>
    <t>Perfect Circle JV Ltd</t>
  </si>
  <si>
    <t>Halford House, Charles Street, Leicester LE1 1HA</t>
  </si>
  <si>
    <t>RMBC - 014022</t>
  </si>
  <si>
    <t>Fire Remedial Works at Larchwood Drive</t>
  </si>
  <si>
    <t>JK BUILD LIMITED</t>
  </si>
  <si>
    <t>RMBC - 014023</t>
  </si>
  <si>
    <t>DISABLED ADAPTATION - LARCHWOOD DRIVE</t>
  </si>
  <si>
    <t>Decorator Packs</t>
  </si>
  <si>
    <t>Goods</t>
  </si>
  <si>
    <t>Dulux Decorator Centres</t>
  </si>
  <si>
    <t>Manchester Road Altrincham Cheshire WA14 5PG</t>
  </si>
  <si>
    <t>RMBC - 014034</t>
  </si>
  <si>
    <t>Cleaning Services at Orchard Day Centre</t>
  </si>
  <si>
    <t>Academy Cleaning _Maintenance</t>
  </si>
  <si>
    <t>Academy House, 241 Chertsey Road, Addlestone, Surrey, KT15 2EW</t>
  </si>
  <si>
    <t>RMBC - 014036</t>
  </si>
  <si>
    <t>Tree Works and Services</t>
  </si>
  <si>
    <t>Woodland Services</t>
  </si>
  <si>
    <t>Rew Cottage, Abinger Lane, Abinger Common, Dorking, RH5 6HZ</t>
  </si>
  <si>
    <t>RMBC - 014037</t>
  </si>
  <si>
    <t>Various Tree Works and Services</t>
  </si>
  <si>
    <t>W G Harpur Tree Surgery Limited</t>
  </si>
  <si>
    <t>31 Raphael Drive, Thames Ditton, Surrey, KT7 0BL</t>
  </si>
  <si>
    <t>RMBC - 014064</t>
  </si>
  <si>
    <t>Direct Award for Supply of 3 no. Caged Tipper Vehicles</t>
  </si>
  <si>
    <t>Motus Group t/a Pentagon Fleet</t>
  </si>
  <si>
    <t>Cat &amp; Fiddle Lane, West Hallam, Derbyshire DE7 6HE</t>
  </si>
  <si>
    <t>RMBC - 014098</t>
  </si>
  <si>
    <t>Sustainability Appraisal of the 2040 Local Plan</t>
  </si>
  <si>
    <t>Urban Edge Environmental Consulting Ltd</t>
  </si>
  <si>
    <t>Unit 5 Westergate Business Centre Westergate Road, Brighton BN2 4QN</t>
  </si>
  <si>
    <t>RMBC - 014105</t>
  </si>
  <si>
    <t>Further Competition for Provision of Supply, Fit, Repair and Management of Tyres &amp; Associated Products &amp; Services</t>
  </si>
  <si>
    <t>Provision of Supply, Fit, Repair and Management of Tyres &amp; Associated Products &amp; Services</t>
  </si>
  <si>
    <t>Vaculug Limited</t>
  </si>
  <si>
    <t>Vacu Lug House Gonerby Road, Grantham NG31 8HE</t>
  </si>
  <si>
    <t>RMBC - 014119</t>
  </si>
  <si>
    <t>Real Estate Surveyor Service</t>
  </si>
  <si>
    <t>Real Estate Surveyor Service, Royal Mail</t>
  </si>
  <si>
    <t>Avison Young</t>
  </si>
  <si>
    <t>3 Brindley Place Birmingham B1 2JB</t>
  </si>
  <si>
    <t>RMBC - 014120</t>
  </si>
  <si>
    <t>Consultancy &amp; Development of Applications to Undertake Community Digital Engagement for Mixed Use Developments</t>
  </si>
  <si>
    <t>Built-ID Limited</t>
  </si>
  <si>
    <t>C/O Bishop Fleming Llp 10 Temple Back Bristol BS1 6FL</t>
  </si>
  <si>
    <t>Security Services</t>
  </si>
  <si>
    <t>Perimitech Limited</t>
  </si>
  <si>
    <t>Charter Place, 11 High Street Egham Surrey TW20 9EA</t>
  </si>
  <si>
    <t>Environmental Protection Supplementary Planning Document &amp; Review of Local Plan Environmental Protection Policy</t>
  </si>
  <si>
    <t>Air Quality Consultants Ltd</t>
  </si>
  <si>
    <t>23 Coldharbour Road, Bristol BS6 7JT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</si>
</sst>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horizontal="left" wrapText="1"/>
    </xf>
    <xf numFmtId="14" fontId="18" fillId="0" borderId="10" xfId="0" applyNumberFormat="1" applyFont="1" applyBorder="1" applyAlignment="1">
      <alignment horizontal="left" wrapText="1"/>
    </xf>
    <xf numFmtId="0" fontId="19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0</xdr:row>
          <xdr:rowOff>0</xdr:rowOff>
        </xdr:from>
        <xdr:to>
          <xdr:col>1</xdr:col>
          <xdr:colOff>369570</xdr:colOff>
          <xdr:row>0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61"/>
  <sheetViews>
    <sheetView showGridLines="0" tabSelected="1" workbookViewId="0">
      <selection activeCell="B7" sqref="B7"/>
    </sheetView>
  </sheetViews>
  <sheetFormatPr defaultRowHeight="14.4" x14ac:dyDescent="0.3"/>
  <cols>
    <col min="1" max="1" width="17" customWidth="1"/>
    <col min="2" max="2" width="34.6640625" customWidth="1"/>
    <col min="3" max="3" width="24.109375" customWidth="1"/>
    <col min="4" max="4" width="38.6640625" customWidth="1"/>
    <col min="5" max="5" width="36.5546875" bestFit="1" customWidth="1"/>
    <col min="6" max="6" width="36.5546875" customWidth="1"/>
    <col min="7" max="7" width="23.33203125" customWidth="1"/>
    <col min="8" max="8" width="15.88671875" customWidth="1"/>
    <col min="9" max="9" width="13.6640625" customWidth="1"/>
    <col min="10" max="10" width="12.88671875" customWidth="1"/>
    <col min="11" max="11" width="16.33203125" customWidth="1"/>
    <col min="12" max="12" width="23.88671875" customWidth="1"/>
    <col min="13" max="13" width="25.44140625" customWidth="1"/>
    <col min="14" max="14" width="36.5546875" customWidth="1"/>
    <col min="15" max="15" width="21.33203125" customWidth="1"/>
  </cols>
  <sheetData>
    <row r="1" spans="1:15" ht="27" x14ac:dyDescent="0.3">
      <c r="A1" s="3" t="s">
        <v>400</v>
      </c>
      <c r="B1" s="3" t="s">
        <v>401</v>
      </c>
      <c r="C1" s="3" t="s">
        <v>402</v>
      </c>
      <c r="D1" s="3" t="s">
        <v>403</v>
      </c>
      <c r="E1" s="3" t="s">
        <v>404</v>
      </c>
      <c r="F1" s="3" t="s">
        <v>405</v>
      </c>
      <c r="G1" s="3" t="s">
        <v>406</v>
      </c>
      <c r="H1" s="3" t="s">
        <v>407</v>
      </c>
      <c r="I1" s="3" t="s">
        <v>408</v>
      </c>
      <c r="J1" s="3" t="s">
        <v>409</v>
      </c>
      <c r="K1" s="3" t="s">
        <v>410</v>
      </c>
      <c r="L1" s="3" t="s">
        <v>411</v>
      </c>
      <c r="M1" s="3" t="s">
        <v>412</v>
      </c>
      <c r="N1" s="3" t="s">
        <v>413</v>
      </c>
      <c r="O1" s="3" t="s">
        <v>414</v>
      </c>
    </row>
    <row r="2" spans="1:15" ht="2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>
        <v>117481</v>
      </c>
      <c r="H2" s="4">
        <v>0</v>
      </c>
      <c r="I2" s="2">
        <v>43282</v>
      </c>
      <c r="J2" s="2">
        <v>45838</v>
      </c>
      <c r="K2" s="2">
        <v>45017</v>
      </c>
      <c r="L2" s="1" t="s">
        <v>524</v>
      </c>
      <c r="M2" s="1" t="s">
        <v>7</v>
      </c>
      <c r="N2" s="1" t="s">
        <v>8</v>
      </c>
      <c r="O2" s="1" t="str">
        <f>"06013500"</f>
        <v>06013500</v>
      </c>
    </row>
    <row r="3" spans="1:15" ht="27" x14ac:dyDescent="0.3">
      <c r="A3" s="1" t="s">
        <v>9</v>
      </c>
      <c r="B3" s="1" t="s">
        <v>10</v>
      </c>
      <c r="C3" s="1" t="s">
        <v>2</v>
      </c>
      <c r="D3" s="1" t="s">
        <v>11</v>
      </c>
      <c r="E3" s="1" t="s">
        <v>12</v>
      </c>
      <c r="F3" s="1" t="s">
        <v>13</v>
      </c>
      <c r="G3" s="4">
        <v>3897432</v>
      </c>
      <c r="H3" s="4">
        <v>0</v>
      </c>
      <c r="I3" s="2">
        <v>43282</v>
      </c>
      <c r="J3" s="2">
        <v>45838</v>
      </c>
      <c r="K3" s="2">
        <v>45017</v>
      </c>
      <c r="L3" s="1" t="s">
        <v>524</v>
      </c>
      <c r="M3" s="1" t="s">
        <v>8</v>
      </c>
      <c r="N3" s="1" t="s">
        <v>8</v>
      </c>
      <c r="O3" s="1" t="s">
        <v>14</v>
      </c>
    </row>
    <row r="4" spans="1:15" ht="27" x14ac:dyDescent="0.3">
      <c r="A4" s="1" t="s">
        <v>15</v>
      </c>
      <c r="B4" s="1" t="s">
        <v>16</v>
      </c>
      <c r="C4" s="1" t="s">
        <v>2</v>
      </c>
      <c r="D4" s="1" t="s">
        <v>17</v>
      </c>
      <c r="E4" s="1" t="s">
        <v>18</v>
      </c>
      <c r="F4" s="1" t="s">
        <v>19</v>
      </c>
      <c r="G4" s="4">
        <v>248073</v>
      </c>
      <c r="H4" s="4">
        <v>0</v>
      </c>
      <c r="I4" s="2">
        <v>43282</v>
      </c>
      <c r="J4" s="2">
        <v>45838</v>
      </c>
      <c r="K4" s="2">
        <v>45017</v>
      </c>
      <c r="L4" s="1" t="s">
        <v>524</v>
      </c>
      <c r="M4" s="1" t="s">
        <v>8</v>
      </c>
      <c r="N4" s="1" t="s">
        <v>8</v>
      </c>
      <c r="O4" s="1" t="s">
        <v>20</v>
      </c>
    </row>
    <row r="5" spans="1:15" ht="40.200000000000003" x14ac:dyDescent="0.3">
      <c r="A5" s="1" t="s">
        <v>21</v>
      </c>
      <c r="B5" s="1" t="s">
        <v>22</v>
      </c>
      <c r="C5" s="1" t="s">
        <v>495</v>
      </c>
      <c r="D5" s="1" t="s">
        <v>23</v>
      </c>
      <c r="E5" s="1" t="s">
        <v>24</v>
      </c>
      <c r="F5" s="1" t="s">
        <v>25</v>
      </c>
      <c r="G5" s="4">
        <v>570000</v>
      </c>
      <c r="H5" s="4">
        <v>0</v>
      </c>
      <c r="I5" s="2">
        <v>43194</v>
      </c>
      <c r="J5" s="2">
        <v>46846</v>
      </c>
      <c r="K5" s="2">
        <v>46479</v>
      </c>
      <c r="L5" s="1" t="s">
        <v>524</v>
      </c>
      <c r="M5" s="1" t="s">
        <v>7</v>
      </c>
      <c r="N5" s="1" t="s">
        <v>8</v>
      </c>
      <c r="O5" s="1" t="str">
        <f>"05937380"</f>
        <v>05937380</v>
      </c>
    </row>
    <row r="6" spans="1:15" ht="27" x14ac:dyDescent="0.3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4">
        <v>4500000</v>
      </c>
      <c r="H6" s="4">
        <v>0</v>
      </c>
      <c r="I6" s="2">
        <v>43493</v>
      </c>
      <c r="J6" s="2">
        <v>44953</v>
      </c>
      <c r="K6" s="2">
        <v>44735</v>
      </c>
      <c r="L6" s="1" t="s">
        <v>32</v>
      </c>
      <c r="M6" s="1" t="s">
        <v>7</v>
      </c>
      <c r="N6" s="1" t="s">
        <v>8</v>
      </c>
      <c r="O6" s="1">
        <v>1171280</v>
      </c>
    </row>
    <row r="7" spans="1:15" ht="27" x14ac:dyDescent="0.3">
      <c r="A7" s="1" t="s">
        <v>33</v>
      </c>
      <c r="B7" s="1" t="s">
        <v>34</v>
      </c>
      <c r="C7" s="1" t="s">
        <v>2</v>
      </c>
      <c r="D7" s="1" t="s">
        <v>35</v>
      </c>
      <c r="E7" s="1" t="s">
        <v>521</v>
      </c>
      <c r="F7" s="1" t="s">
        <v>36</v>
      </c>
      <c r="G7" s="4">
        <v>32500</v>
      </c>
      <c r="H7" s="4">
        <v>0</v>
      </c>
      <c r="I7" s="2">
        <v>43739</v>
      </c>
      <c r="J7" s="2">
        <v>45199</v>
      </c>
      <c r="K7" s="2">
        <v>44996</v>
      </c>
      <c r="L7" s="1" t="s">
        <v>37</v>
      </c>
      <c r="M7" s="1" t="s">
        <v>38</v>
      </c>
      <c r="N7" s="1" t="s">
        <v>8</v>
      </c>
      <c r="O7" s="1"/>
    </row>
    <row r="8" spans="1:15" ht="27" x14ac:dyDescent="0.3">
      <c r="A8" s="1" t="s">
        <v>39</v>
      </c>
      <c r="B8" s="1" t="s">
        <v>40</v>
      </c>
      <c r="C8" s="1" t="s">
        <v>495</v>
      </c>
      <c r="D8" s="1" t="s">
        <v>41</v>
      </c>
      <c r="E8" s="1" t="s">
        <v>42</v>
      </c>
      <c r="F8" s="1" t="s">
        <v>43</v>
      </c>
      <c r="G8" s="4">
        <v>2500000</v>
      </c>
      <c r="H8" s="4">
        <v>0</v>
      </c>
      <c r="I8" s="2">
        <v>43191</v>
      </c>
      <c r="J8" s="2">
        <v>45016</v>
      </c>
      <c r="K8" s="2">
        <v>44713</v>
      </c>
      <c r="L8" s="1" t="s">
        <v>524</v>
      </c>
      <c r="M8" s="1" t="s">
        <v>8</v>
      </c>
      <c r="N8" s="1" t="s">
        <v>8</v>
      </c>
      <c r="O8" s="1">
        <v>9896183</v>
      </c>
    </row>
    <row r="9" spans="1:15" ht="40.200000000000003" x14ac:dyDescent="0.3">
      <c r="A9" s="1" t="s">
        <v>49</v>
      </c>
      <c r="B9" s="1" t="s">
        <v>50</v>
      </c>
      <c r="C9" s="1" t="s">
        <v>51</v>
      </c>
      <c r="D9" s="1" t="s">
        <v>52</v>
      </c>
      <c r="E9" s="1" t="s">
        <v>53</v>
      </c>
      <c r="F9" s="1" t="s">
        <v>54</v>
      </c>
      <c r="G9" s="4">
        <v>4200000</v>
      </c>
      <c r="H9" s="4">
        <v>0</v>
      </c>
      <c r="I9" s="2">
        <v>43472</v>
      </c>
      <c r="J9" s="2">
        <v>45297</v>
      </c>
      <c r="K9" s="2">
        <v>45047</v>
      </c>
      <c r="L9" s="1" t="s">
        <v>37</v>
      </c>
      <c r="M9" s="1" t="s">
        <v>7</v>
      </c>
      <c r="N9" s="1" t="s">
        <v>8</v>
      </c>
      <c r="O9" s="1" t="str">
        <f>"05158607"</f>
        <v>05158607</v>
      </c>
    </row>
    <row r="10" spans="1:15" ht="27" x14ac:dyDescent="0.3">
      <c r="A10" s="1" t="s">
        <v>55</v>
      </c>
      <c r="B10" s="1" t="s">
        <v>56</v>
      </c>
      <c r="C10" s="1" t="s">
        <v>51</v>
      </c>
      <c r="D10" s="1" t="s">
        <v>57</v>
      </c>
      <c r="E10" s="1" t="s">
        <v>58</v>
      </c>
      <c r="F10" s="1" t="s">
        <v>59</v>
      </c>
      <c r="G10" s="4">
        <v>120000</v>
      </c>
      <c r="H10" s="4">
        <v>0</v>
      </c>
      <c r="I10" s="2">
        <v>43586</v>
      </c>
      <c r="J10" s="2">
        <v>45412</v>
      </c>
      <c r="K10" s="2">
        <v>45201</v>
      </c>
      <c r="L10" s="1" t="s">
        <v>60</v>
      </c>
      <c r="M10" s="1" t="s">
        <v>7</v>
      </c>
      <c r="N10" s="1" t="s">
        <v>8</v>
      </c>
      <c r="O10" s="1">
        <v>3400365</v>
      </c>
    </row>
    <row r="11" spans="1:15" ht="40.200000000000003" x14ac:dyDescent="0.3">
      <c r="A11" s="1" t="s">
        <v>63</v>
      </c>
      <c r="B11" s="1" t="s">
        <v>64</v>
      </c>
      <c r="C11" s="1" t="s">
        <v>65</v>
      </c>
      <c r="D11" s="1" t="s">
        <v>66</v>
      </c>
      <c r="E11" s="1" t="s">
        <v>67</v>
      </c>
      <c r="F11" s="1" t="s">
        <v>68</v>
      </c>
      <c r="G11" s="4">
        <v>16397.32</v>
      </c>
      <c r="H11" s="4">
        <v>0</v>
      </c>
      <c r="I11" s="2">
        <v>43343</v>
      </c>
      <c r="J11" s="2">
        <v>44803</v>
      </c>
      <c r="K11" s="2">
        <v>44652</v>
      </c>
      <c r="L11" s="1" t="s">
        <v>48</v>
      </c>
      <c r="M11" s="1" t="s">
        <v>7</v>
      </c>
      <c r="N11" s="1" t="s">
        <v>8</v>
      </c>
      <c r="O11" s="1" t="str">
        <f>"05703656"</f>
        <v>05703656</v>
      </c>
    </row>
    <row r="12" spans="1:15" ht="27" x14ac:dyDescent="0.3">
      <c r="A12" s="1" t="s">
        <v>69</v>
      </c>
      <c r="B12" s="1" t="s">
        <v>70</v>
      </c>
      <c r="C12" s="1" t="s">
        <v>45</v>
      </c>
      <c r="D12" s="1" t="s">
        <v>71</v>
      </c>
      <c r="E12" s="1" t="s">
        <v>72</v>
      </c>
      <c r="F12" s="1" t="s">
        <v>73</v>
      </c>
      <c r="G12" s="4">
        <v>112159.7</v>
      </c>
      <c r="H12" s="4">
        <v>0</v>
      </c>
      <c r="I12" s="2">
        <v>43417</v>
      </c>
      <c r="J12" s="2">
        <v>45608</v>
      </c>
      <c r="K12" s="2">
        <v>45242</v>
      </c>
      <c r="L12" s="1" t="s">
        <v>48</v>
      </c>
      <c r="M12" s="1" t="s">
        <v>8</v>
      </c>
      <c r="N12" s="1" t="s">
        <v>8</v>
      </c>
      <c r="O12" s="1">
        <v>3704278</v>
      </c>
    </row>
    <row r="13" spans="1:15" ht="27" x14ac:dyDescent="0.3">
      <c r="A13" s="1" t="s">
        <v>74</v>
      </c>
      <c r="B13" s="1" t="s">
        <v>593</v>
      </c>
      <c r="C13" s="1" t="s">
        <v>45</v>
      </c>
      <c r="D13" s="1" t="s">
        <v>593</v>
      </c>
      <c r="E13" s="1" t="s">
        <v>47</v>
      </c>
      <c r="F13" s="1" t="s">
        <v>75</v>
      </c>
      <c r="G13" s="4">
        <v>26413.46</v>
      </c>
      <c r="H13" s="4">
        <v>0</v>
      </c>
      <c r="I13" s="2">
        <v>43651</v>
      </c>
      <c r="J13" s="2">
        <v>44768</v>
      </c>
      <c r="K13" s="2">
        <v>44593</v>
      </c>
      <c r="L13" s="1" t="s">
        <v>76</v>
      </c>
      <c r="M13" s="1" t="s">
        <v>38</v>
      </c>
      <c r="N13" s="1" t="s">
        <v>8</v>
      </c>
      <c r="O13" s="1">
        <v>2579852</v>
      </c>
    </row>
    <row r="14" spans="1:15" ht="40.200000000000003" x14ac:dyDescent="0.3">
      <c r="A14" s="1" t="s">
        <v>77</v>
      </c>
      <c r="B14" s="1" t="s">
        <v>78</v>
      </c>
      <c r="C14" s="1" t="s">
        <v>2</v>
      </c>
      <c r="D14" s="1" t="s">
        <v>79</v>
      </c>
      <c r="E14" s="1" t="s">
        <v>80</v>
      </c>
      <c r="F14" s="1" t="s">
        <v>81</v>
      </c>
      <c r="G14" s="4">
        <v>112500</v>
      </c>
      <c r="H14" s="4">
        <v>0</v>
      </c>
      <c r="I14" s="2">
        <v>42583</v>
      </c>
      <c r="J14" s="2">
        <v>44927</v>
      </c>
      <c r="K14" s="2">
        <v>44774</v>
      </c>
      <c r="L14" s="1" t="s">
        <v>48</v>
      </c>
      <c r="M14" s="1" t="s">
        <v>8</v>
      </c>
      <c r="N14" s="1" t="s">
        <v>8</v>
      </c>
      <c r="O14" s="1">
        <v>2933191</v>
      </c>
    </row>
    <row r="15" spans="1:15" ht="27" x14ac:dyDescent="0.3">
      <c r="A15" s="1" t="s">
        <v>82</v>
      </c>
      <c r="B15" s="1" t="s">
        <v>83</v>
      </c>
      <c r="C15" s="1" t="s">
        <v>2</v>
      </c>
      <c r="D15" s="1" t="s">
        <v>84</v>
      </c>
      <c r="E15" s="1" t="s">
        <v>85</v>
      </c>
      <c r="F15" s="1" t="s">
        <v>86</v>
      </c>
      <c r="G15" s="4">
        <v>212622</v>
      </c>
      <c r="H15" s="4">
        <v>0</v>
      </c>
      <c r="I15" s="2">
        <v>43556</v>
      </c>
      <c r="J15" s="2">
        <v>45382</v>
      </c>
      <c r="K15" s="2">
        <v>45200</v>
      </c>
      <c r="L15" s="1" t="s">
        <v>524</v>
      </c>
      <c r="M15" s="1" t="s">
        <v>8</v>
      </c>
      <c r="N15" s="1" t="s">
        <v>8</v>
      </c>
      <c r="O15" s="1">
        <v>1628868</v>
      </c>
    </row>
    <row r="16" spans="1:15" ht="27" x14ac:dyDescent="0.3">
      <c r="A16" s="1" t="s">
        <v>88</v>
      </c>
      <c r="B16" s="1" t="s">
        <v>89</v>
      </c>
      <c r="C16" s="1" t="s">
        <v>2</v>
      </c>
      <c r="D16" s="1" t="s">
        <v>89</v>
      </c>
      <c r="E16" s="1" t="s">
        <v>90</v>
      </c>
      <c r="F16" s="1" t="s">
        <v>91</v>
      </c>
      <c r="G16" s="4">
        <v>8000</v>
      </c>
      <c r="H16" s="4">
        <v>0</v>
      </c>
      <c r="I16" s="2">
        <v>42205</v>
      </c>
      <c r="J16" s="2">
        <v>45126</v>
      </c>
      <c r="K16" s="2">
        <v>44958</v>
      </c>
      <c r="L16" s="1" t="s">
        <v>48</v>
      </c>
      <c r="M16" s="1" t="s">
        <v>8</v>
      </c>
      <c r="N16" s="1" t="s">
        <v>8</v>
      </c>
      <c r="O16" s="1">
        <v>2952557</v>
      </c>
    </row>
    <row r="17" spans="1:15" ht="40.200000000000003" x14ac:dyDescent="0.3">
      <c r="A17" s="1" t="s">
        <v>92</v>
      </c>
      <c r="B17" s="1" t="s">
        <v>93</v>
      </c>
      <c r="C17" s="1" t="s">
        <v>51</v>
      </c>
      <c r="D17" s="1" t="s">
        <v>94</v>
      </c>
      <c r="E17" s="1" t="s">
        <v>95</v>
      </c>
      <c r="F17" s="1" t="s">
        <v>96</v>
      </c>
      <c r="G17" s="4">
        <v>450000</v>
      </c>
      <c r="H17" s="4">
        <v>0</v>
      </c>
      <c r="I17" s="2">
        <v>43647</v>
      </c>
      <c r="J17" s="2">
        <v>45473</v>
      </c>
      <c r="K17" s="2">
        <v>45231</v>
      </c>
      <c r="L17" s="1" t="s">
        <v>44</v>
      </c>
      <c r="M17" s="1" t="s">
        <v>7</v>
      </c>
      <c r="N17" s="1" t="s">
        <v>8</v>
      </c>
      <c r="O17" s="1" t="str">
        <f>"01006630"</f>
        <v>01006630</v>
      </c>
    </row>
    <row r="18" spans="1:15" ht="27" x14ac:dyDescent="0.3">
      <c r="A18" s="1" t="s">
        <v>97</v>
      </c>
      <c r="B18" s="1" t="s">
        <v>98</v>
      </c>
      <c r="C18" s="1" t="s">
        <v>99</v>
      </c>
      <c r="D18" s="1" t="s">
        <v>100</v>
      </c>
      <c r="E18" s="1" t="s">
        <v>594</v>
      </c>
      <c r="F18" s="1" t="s">
        <v>101</v>
      </c>
      <c r="G18" s="4">
        <v>64800</v>
      </c>
      <c r="H18" s="4">
        <v>0</v>
      </c>
      <c r="I18" s="2">
        <v>43500</v>
      </c>
      <c r="J18" s="2">
        <v>45016</v>
      </c>
      <c r="K18" s="2">
        <v>44805</v>
      </c>
      <c r="L18" s="1" t="s">
        <v>60</v>
      </c>
      <c r="M18" s="1" t="s">
        <v>38</v>
      </c>
      <c r="N18" s="1" t="s">
        <v>38</v>
      </c>
      <c r="O18" s="1">
        <v>908021</v>
      </c>
    </row>
    <row r="19" spans="1:15" ht="27" x14ac:dyDescent="0.3">
      <c r="A19" s="1" t="s">
        <v>102</v>
      </c>
      <c r="B19" s="1" t="s">
        <v>103</v>
      </c>
      <c r="C19" s="1" t="s">
        <v>99</v>
      </c>
      <c r="D19" s="1" t="s">
        <v>104</v>
      </c>
      <c r="E19" s="1" t="s">
        <v>105</v>
      </c>
      <c r="F19" s="1" t="s">
        <v>106</v>
      </c>
      <c r="G19" s="4">
        <v>133000</v>
      </c>
      <c r="H19" s="4">
        <v>0</v>
      </c>
      <c r="I19" s="2">
        <v>43423</v>
      </c>
      <c r="J19" s="2">
        <v>44651</v>
      </c>
      <c r="K19" s="2">
        <v>44593</v>
      </c>
      <c r="L19" s="1" t="s">
        <v>60</v>
      </c>
      <c r="M19" s="1" t="s">
        <v>7</v>
      </c>
      <c r="N19" s="1" t="s">
        <v>8</v>
      </c>
      <c r="O19" s="1" t="str">
        <f>"05355511"</f>
        <v>05355511</v>
      </c>
    </row>
    <row r="20" spans="1:15" ht="40.200000000000003" x14ac:dyDescent="0.3">
      <c r="A20" s="1" t="s">
        <v>107</v>
      </c>
      <c r="B20" s="1" t="s">
        <v>108</v>
      </c>
      <c r="C20" s="1" t="s">
        <v>45</v>
      </c>
      <c r="D20" s="1" t="s">
        <v>109</v>
      </c>
      <c r="E20" s="1" t="s">
        <v>110</v>
      </c>
      <c r="F20" s="1" t="s">
        <v>111</v>
      </c>
      <c r="G20" s="4">
        <v>194160</v>
      </c>
      <c r="H20" s="4">
        <v>0</v>
      </c>
      <c r="I20" s="2">
        <v>41152</v>
      </c>
      <c r="J20" s="2">
        <v>45534</v>
      </c>
      <c r="K20" s="2">
        <v>45139</v>
      </c>
      <c r="L20" s="1" t="s">
        <v>48</v>
      </c>
      <c r="M20" s="1" t="s">
        <v>8</v>
      </c>
      <c r="N20" s="1" t="s">
        <v>8</v>
      </c>
      <c r="O20" s="1" t="str">
        <f>"01800000"</f>
        <v>01800000</v>
      </c>
    </row>
    <row r="21" spans="1:15" ht="27" x14ac:dyDescent="0.3">
      <c r="A21" s="1" t="s">
        <v>113</v>
      </c>
      <c r="B21" s="1" t="s">
        <v>114</v>
      </c>
      <c r="C21" s="1" t="s">
        <v>45</v>
      </c>
      <c r="D21" s="1" t="s">
        <v>115</v>
      </c>
      <c r="E21" s="1" t="s">
        <v>116</v>
      </c>
      <c r="F21" s="1" t="s">
        <v>117</v>
      </c>
      <c r="G21" s="4">
        <v>27981.33</v>
      </c>
      <c r="H21" s="4">
        <v>0</v>
      </c>
      <c r="I21" s="2">
        <v>43419</v>
      </c>
      <c r="J21" s="2">
        <v>44831</v>
      </c>
      <c r="K21" s="2">
        <v>44683</v>
      </c>
      <c r="L21" s="1" t="s">
        <v>37</v>
      </c>
      <c r="M21" s="1" t="s">
        <v>8</v>
      </c>
      <c r="N21" s="1" t="s">
        <v>8</v>
      </c>
      <c r="O21" s="1" t="str">
        <f>"01471587"</f>
        <v>01471587</v>
      </c>
    </row>
    <row r="22" spans="1:15" ht="66.599999999999994" x14ac:dyDescent="0.3">
      <c r="A22" s="1" t="s">
        <v>119</v>
      </c>
      <c r="B22" s="1" t="s">
        <v>120</v>
      </c>
      <c r="C22" s="1" t="s">
        <v>99</v>
      </c>
      <c r="D22" s="1" t="s">
        <v>121</v>
      </c>
      <c r="E22" s="1" t="s">
        <v>122</v>
      </c>
      <c r="F22" s="1" t="s">
        <v>123</v>
      </c>
      <c r="G22" s="4">
        <v>1920000</v>
      </c>
      <c r="H22" s="4">
        <v>0</v>
      </c>
      <c r="I22" s="2">
        <v>41275</v>
      </c>
      <c r="J22" s="2">
        <v>44651</v>
      </c>
      <c r="K22" s="2">
        <v>44470</v>
      </c>
      <c r="L22" s="1" t="s">
        <v>60</v>
      </c>
      <c r="M22" s="1" t="s">
        <v>8</v>
      </c>
      <c r="N22" s="1" t="s">
        <v>8</v>
      </c>
      <c r="O22" s="1" t="str">
        <f>"03542918"</f>
        <v>03542918</v>
      </c>
    </row>
    <row r="23" spans="1:15" ht="53.4" x14ac:dyDescent="0.3">
      <c r="A23" s="1" t="s">
        <v>124</v>
      </c>
      <c r="B23" s="1" t="s">
        <v>125</v>
      </c>
      <c r="C23" s="1" t="s">
        <v>99</v>
      </c>
      <c r="D23" s="1" t="s">
        <v>126</v>
      </c>
      <c r="E23" s="1" t="s">
        <v>122</v>
      </c>
      <c r="F23" s="1" t="s">
        <v>123</v>
      </c>
      <c r="G23" s="4">
        <v>44800</v>
      </c>
      <c r="H23" s="4">
        <v>0</v>
      </c>
      <c r="I23" s="2">
        <v>41275</v>
      </c>
      <c r="J23" s="2">
        <v>44651</v>
      </c>
      <c r="K23" s="2">
        <v>44470</v>
      </c>
      <c r="L23" s="1" t="s">
        <v>60</v>
      </c>
      <c r="M23" s="1" t="s">
        <v>8</v>
      </c>
      <c r="N23" s="1" t="s">
        <v>8</v>
      </c>
      <c r="O23" s="1" t="str">
        <f>"03542918"</f>
        <v>03542918</v>
      </c>
    </row>
    <row r="24" spans="1:15" x14ac:dyDescent="0.3">
      <c r="A24" s="1" t="s">
        <v>127</v>
      </c>
      <c r="B24" s="1" t="s">
        <v>128</v>
      </c>
      <c r="C24" s="1" t="s">
        <v>129</v>
      </c>
      <c r="D24" s="1" t="s">
        <v>130</v>
      </c>
      <c r="E24" s="1" t="s">
        <v>131</v>
      </c>
      <c r="F24" s="1" t="s">
        <v>132</v>
      </c>
      <c r="G24" s="4">
        <v>270000</v>
      </c>
      <c r="H24" s="4">
        <v>0</v>
      </c>
      <c r="I24" s="2">
        <v>42917</v>
      </c>
      <c r="J24" s="2">
        <v>44742</v>
      </c>
      <c r="K24" s="2">
        <v>44377</v>
      </c>
      <c r="L24" s="1" t="s">
        <v>60</v>
      </c>
      <c r="M24" s="1" t="s">
        <v>8</v>
      </c>
      <c r="N24" s="1" t="s">
        <v>8</v>
      </c>
      <c r="O24" s="1">
        <v>233851</v>
      </c>
    </row>
    <row r="25" spans="1:15" x14ac:dyDescent="0.3">
      <c r="A25" s="1" t="s">
        <v>136</v>
      </c>
      <c r="B25" s="1" t="s">
        <v>137</v>
      </c>
      <c r="C25" s="1" t="s">
        <v>138</v>
      </c>
      <c r="D25" s="1" t="s">
        <v>139</v>
      </c>
      <c r="E25" s="1" t="s">
        <v>140</v>
      </c>
      <c r="F25" s="1" t="s">
        <v>141</v>
      </c>
      <c r="G25" s="4">
        <v>250000</v>
      </c>
      <c r="H25" s="4">
        <v>0</v>
      </c>
      <c r="I25" s="2">
        <v>40634</v>
      </c>
      <c r="J25" s="2">
        <v>46112</v>
      </c>
      <c r="K25" s="2">
        <v>45747</v>
      </c>
      <c r="L25" s="1" t="s">
        <v>60</v>
      </c>
      <c r="M25" s="1" t="s">
        <v>38</v>
      </c>
      <c r="N25" s="1" t="s">
        <v>38</v>
      </c>
      <c r="O25" s="1">
        <v>7451733</v>
      </c>
    </row>
    <row r="26" spans="1:15" ht="27" x14ac:dyDescent="0.3">
      <c r="A26" s="1" t="s">
        <v>142</v>
      </c>
      <c r="B26" s="1" t="s">
        <v>143</v>
      </c>
      <c r="C26" s="1" t="s">
        <v>144</v>
      </c>
      <c r="D26" s="1" t="s">
        <v>145</v>
      </c>
      <c r="E26" s="1" t="s">
        <v>146</v>
      </c>
      <c r="F26" s="1" t="s">
        <v>147</v>
      </c>
      <c r="G26" s="4">
        <v>23000</v>
      </c>
      <c r="H26" s="4">
        <v>0</v>
      </c>
      <c r="I26" s="2">
        <v>43276</v>
      </c>
      <c r="J26" s="2">
        <v>44957</v>
      </c>
      <c r="K26" s="2">
        <v>44957</v>
      </c>
      <c r="L26" s="1" t="s">
        <v>48</v>
      </c>
      <c r="M26" s="1" t="s">
        <v>38</v>
      </c>
      <c r="N26" s="1" t="s">
        <v>8</v>
      </c>
      <c r="O26" s="1" t="s">
        <v>148</v>
      </c>
    </row>
    <row r="27" spans="1:15" ht="27" x14ac:dyDescent="0.3">
      <c r="A27" s="1" t="s">
        <v>149</v>
      </c>
      <c r="B27" s="1" t="s">
        <v>150</v>
      </c>
      <c r="C27" s="1" t="s">
        <v>51</v>
      </c>
      <c r="D27" s="1" t="s">
        <v>151</v>
      </c>
      <c r="E27" s="1" t="s">
        <v>595</v>
      </c>
      <c r="F27" s="1" t="s">
        <v>152</v>
      </c>
      <c r="G27" s="4">
        <v>300000</v>
      </c>
      <c r="H27" s="4">
        <v>0</v>
      </c>
      <c r="I27" s="2">
        <v>43739</v>
      </c>
      <c r="J27" s="2">
        <v>44834</v>
      </c>
      <c r="K27" s="2">
        <v>44651</v>
      </c>
      <c r="L27" s="1" t="s">
        <v>60</v>
      </c>
      <c r="M27" s="1" t="s">
        <v>7</v>
      </c>
      <c r="N27" s="1" t="s">
        <v>8</v>
      </c>
      <c r="O27" s="1" t="str">
        <f>"02951763"</f>
        <v>02951763</v>
      </c>
    </row>
    <row r="28" spans="1:15" ht="40.200000000000003" x14ac:dyDescent="0.3">
      <c r="A28" s="1" t="s">
        <v>154</v>
      </c>
      <c r="B28" s="1" t="s">
        <v>155</v>
      </c>
      <c r="C28" s="1" t="s">
        <v>2</v>
      </c>
      <c r="D28" s="1" t="s">
        <v>156</v>
      </c>
      <c r="E28" s="1" t="s">
        <v>157</v>
      </c>
      <c r="F28" s="1" t="s">
        <v>158</v>
      </c>
      <c r="G28" s="4">
        <v>72000</v>
      </c>
      <c r="H28" s="4">
        <v>0</v>
      </c>
      <c r="I28" s="2">
        <v>42531</v>
      </c>
      <c r="J28" s="2">
        <v>45086</v>
      </c>
      <c r="K28" s="2">
        <v>45086</v>
      </c>
      <c r="L28" s="1" t="s">
        <v>60</v>
      </c>
      <c r="M28" s="1" t="s">
        <v>8</v>
      </c>
      <c r="N28" s="1" t="s">
        <v>38</v>
      </c>
      <c r="O28" s="1">
        <v>8098450</v>
      </c>
    </row>
    <row r="29" spans="1:15" ht="27" x14ac:dyDescent="0.3">
      <c r="A29" s="1" t="s">
        <v>159</v>
      </c>
      <c r="B29" s="1" t="s">
        <v>160</v>
      </c>
      <c r="C29" s="1" t="s">
        <v>161</v>
      </c>
      <c r="D29" s="1" t="s">
        <v>162</v>
      </c>
      <c r="E29" s="1" t="s">
        <v>163</v>
      </c>
      <c r="F29" s="1" t="s">
        <v>86</v>
      </c>
      <c r="G29" s="4">
        <v>86424</v>
      </c>
      <c r="H29" s="4">
        <v>0</v>
      </c>
      <c r="I29" s="2">
        <v>42826</v>
      </c>
      <c r="J29" s="2">
        <v>45016</v>
      </c>
      <c r="K29" s="2">
        <v>44775</v>
      </c>
      <c r="L29" s="1" t="s">
        <v>48</v>
      </c>
      <c r="M29" s="1" t="s">
        <v>8</v>
      </c>
      <c r="N29" s="1" t="s">
        <v>8</v>
      </c>
      <c r="O29" s="1">
        <v>1628868</v>
      </c>
    </row>
    <row r="30" spans="1:15" ht="40.200000000000003" x14ac:dyDescent="0.3">
      <c r="A30" s="1" t="s">
        <v>164</v>
      </c>
      <c r="B30" s="1" t="s">
        <v>165</v>
      </c>
      <c r="C30" s="1" t="s">
        <v>45</v>
      </c>
      <c r="D30" s="1" t="s">
        <v>166</v>
      </c>
      <c r="E30" s="1" t="s">
        <v>167</v>
      </c>
      <c r="F30" s="1" t="s">
        <v>168</v>
      </c>
      <c r="G30" s="4">
        <v>19852.3</v>
      </c>
      <c r="H30" s="4">
        <v>0</v>
      </c>
      <c r="I30" s="2">
        <v>43739</v>
      </c>
      <c r="J30" s="2">
        <v>45565</v>
      </c>
      <c r="K30" s="2">
        <v>45382</v>
      </c>
      <c r="L30" s="1" t="s">
        <v>6</v>
      </c>
      <c r="M30" s="1" t="s">
        <v>7</v>
      </c>
      <c r="N30" s="1" t="s">
        <v>8</v>
      </c>
      <c r="O30" s="1" t="str">
        <f>"02084294"</f>
        <v>02084294</v>
      </c>
    </row>
    <row r="31" spans="1:15" ht="27" x14ac:dyDescent="0.3">
      <c r="A31" s="1" t="s">
        <v>169</v>
      </c>
      <c r="B31" s="1" t="s">
        <v>170</v>
      </c>
      <c r="C31" s="1" t="s">
        <v>112</v>
      </c>
      <c r="D31" s="1" t="s">
        <v>171</v>
      </c>
      <c r="E31" s="1" t="s">
        <v>172</v>
      </c>
      <c r="F31" s="1" t="s">
        <v>173</v>
      </c>
      <c r="G31" s="4">
        <v>103045.1</v>
      </c>
      <c r="H31" s="4">
        <v>0</v>
      </c>
      <c r="I31" s="2">
        <v>42635</v>
      </c>
      <c r="J31" s="2">
        <v>44825</v>
      </c>
      <c r="K31" s="2">
        <v>44593</v>
      </c>
      <c r="L31" s="1" t="s">
        <v>48</v>
      </c>
      <c r="M31" s="1" t="s">
        <v>8</v>
      </c>
      <c r="N31" s="1" t="s">
        <v>38</v>
      </c>
      <c r="O31" s="1">
        <v>4869035</v>
      </c>
    </row>
    <row r="32" spans="1:15" ht="40.200000000000003" x14ac:dyDescent="0.3">
      <c r="A32" s="1" t="s">
        <v>174</v>
      </c>
      <c r="B32" s="1" t="s">
        <v>175</v>
      </c>
      <c r="C32" s="1" t="s">
        <v>129</v>
      </c>
      <c r="D32" s="1" t="s">
        <v>176</v>
      </c>
      <c r="E32" s="1" t="s">
        <v>596</v>
      </c>
      <c r="F32" s="1" t="s">
        <v>177</v>
      </c>
      <c r="G32" s="4">
        <v>47500</v>
      </c>
      <c r="H32" s="4">
        <v>0</v>
      </c>
      <c r="I32" s="2">
        <v>43586</v>
      </c>
      <c r="J32" s="2">
        <v>45412</v>
      </c>
      <c r="K32" s="2">
        <v>45047</v>
      </c>
      <c r="L32" s="1" t="s">
        <v>76</v>
      </c>
      <c r="M32" s="1" t="s">
        <v>38</v>
      </c>
      <c r="N32" s="1" t="s">
        <v>38</v>
      </c>
      <c r="O32" s="1" t="str">
        <f>"07013789"</f>
        <v>07013789</v>
      </c>
    </row>
    <row r="33" spans="1:15" ht="40.200000000000003" x14ac:dyDescent="0.3">
      <c r="A33" s="1" t="s">
        <v>178</v>
      </c>
      <c r="B33" s="1" t="s">
        <v>179</v>
      </c>
      <c r="C33" s="1" t="s">
        <v>45</v>
      </c>
      <c r="D33" s="1" t="s">
        <v>179</v>
      </c>
      <c r="E33" s="1" t="s">
        <v>180</v>
      </c>
      <c r="F33" s="1" t="s">
        <v>181</v>
      </c>
      <c r="G33" s="4">
        <v>50148.89</v>
      </c>
      <c r="H33" s="4">
        <v>0</v>
      </c>
      <c r="I33" s="2">
        <v>42706</v>
      </c>
      <c r="J33" s="2">
        <v>45596</v>
      </c>
      <c r="K33" s="2">
        <v>45231</v>
      </c>
      <c r="L33" s="1" t="s">
        <v>48</v>
      </c>
      <c r="M33" s="1" t="s">
        <v>7</v>
      </c>
      <c r="N33" s="1" t="s">
        <v>8</v>
      </c>
      <c r="O33" s="1">
        <v>5014558</v>
      </c>
    </row>
    <row r="34" spans="1:15" ht="27" x14ac:dyDescent="0.3">
      <c r="A34" s="1" t="s">
        <v>182</v>
      </c>
      <c r="B34" s="1" t="s">
        <v>183</v>
      </c>
      <c r="C34" s="1" t="s">
        <v>51</v>
      </c>
      <c r="D34" s="1" t="s">
        <v>184</v>
      </c>
      <c r="E34" s="1" t="s">
        <v>185</v>
      </c>
      <c r="F34" s="1" t="s">
        <v>186</v>
      </c>
      <c r="G34" s="4">
        <v>3060000</v>
      </c>
      <c r="H34" s="4">
        <v>0</v>
      </c>
      <c r="I34" s="2">
        <v>41518</v>
      </c>
      <c r="J34" s="2">
        <v>44804</v>
      </c>
      <c r="K34" s="2">
        <v>44621</v>
      </c>
      <c r="L34" s="1" t="s">
        <v>60</v>
      </c>
      <c r="M34" s="1" t="s">
        <v>8</v>
      </c>
      <c r="N34" s="1" t="s">
        <v>8</v>
      </c>
      <c r="O34" s="1">
        <v>1891953</v>
      </c>
    </row>
    <row r="35" spans="1:15" ht="40.200000000000003" x14ac:dyDescent="0.3">
      <c r="A35" s="1" t="s">
        <v>187</v>
      </c>
      <c r="B35" s="1" t="s">
        <v>188</v>
      </c>
      <c r="C35" s="1" t="s">
        <v>2</v>
      </c>
      <c r="D35" s="1" t="s">
        <v>189</v>
      </c>
      <c r="E35" s="1" t="s">
        <v>597</v>
      </c>
      <c r="F35" s="1" t="s">
        <v>190</v>
      </c>
      <c r="G35" s="4">
        <v>351600</v>
      </c>
      <c r="H35" s="4">
        <v>0</v>
      </c>
      <c r="I35" s="2">
        <v>41760</v>
      </c>
      <c r="J35" s="2">
        <v>44681</v>
      </c>
      <c r="K35" s="2">
        <v>44593</v>
      </c>
      <c r="L35" s="1" t="s">
        <v>60</v>
      </c>
      <c r="M35" s="1" t="s">
        <v>8</v>
      </c>
      <c r="N35" s="1" t="s">
        <v>38</v>
      </c>
      <c r="O35" s="1">
        <v>4546319</v>
      </c>
    </row>
    <row r="36" spans="1:15" x14ac:dyDescent="0.3">
      <c r="A36" s="1" t="s">
        <v>191</v>
      </c>
      <c r="B36" s="1" t="s">
        <v>192</v>
      </c>
      <c r="C36" s="1" t="s">
        <v>65</v>
      </c>
      <c r="D36" s="1" t="s">
        <v>193</v>
      </c>
      <c r="E36" s="1" t="s">
        <v>194</v>
      </c>
      <c r="F36" s="1" t="s">
        <v>195</v>
      </c>
      <c r="G36" s="4">
        <v>291747.59999999998</v>
      </c>
      <c r="H36" s="4">
        <v>0</v>
      </c>
      <c r="I36" s="2">
        <v>43344</v>
      </c>
      <c r="J36" s="2">
        <v>45169</v>
      </c>
      <c r="K36" s="2">
        <v>44805</v>
      </c>
      <c r="L36" s="1" t="s">
        <v>6</v>
      </c>
      <c r="M36" s="1" t="s">
        <v>38</v>
      </c>
      <c r="N36" s="1" t="s">
        <v>38</v>
      </c>
      <c r="O36" s="1" t="str">
        <f>"09358113"</f>
        <v>09358113</v>
      </c>
    </row>
    <row r="37" spans="1:15" ht="27" x14ac:dyDescent="0.3">
      <c r="A37" s="1" t="s">
        <v>196</v>
      </c>
      <c r="B37" s="1" t="s">
        <v>197</v>
      </c>
      <c r="C37" s="1" t="s">
        <v>2</v>
      </c>
      <c r="D37" s="1" t="s">
        <v>198</v>
      </c>
      <c r="E37" s="1" t="s">
        <v>199</v>
      </c>
      <c r="F37" s="1" t="s">
        <v>200</v>
      </c>
      <c r="G37" s="4">
        <v>63862</v>
      </c>
      <c r="H37" s="4">
        <v>0</v>
      </c>
      <c r="I37" s="2">
        <v>42095</v>
      </c>
      <c r="J37" s="2">
        <v>45657</v>
      </c>
      <c r="K37" s="2">
        <v>45323</v>
      </c>
      <c r="L37" s="1" t="s">
        <v>524</v>
      </c>
      <c r="M37" s="1" t="s">
        <v>8</v>
      </c>
      <c r="N37" s="1" t="s">
        <v>38</v>
      </c>
      <c r="O37" s="1" t="str">
        <f>"00002065"</f>
        <v>00002065</v>
      </c>
    </row>
    <row r="38" spans="1:15" ht="27" x14ac:dyDescent="0.3">
      <c r="A38" s="1" t="s">
        <v>201</v>
      </c>
      <c r="B38" s="1" t="s">
        <v>202</v>
      </c>
      <c r="C38" s="1" t="s">
        <v>2</v>
      </c>
      <c r="D38" s="1" t="s">
        <v>203</v>
      </c>
      <c r="E38" s="1" t="s">
        <v>199</v>
      </c>
      <c r="F38" s="1" t="s">
        <v>200</v>
      </c>
      <c r="G38" s="4">
        <v>135767</v>
      </c>
      <c r="H38" s="4">
        <v>0</v>
      </c>
      <c r="I38" s="2">
        <v>42052</v>
      </c>
      <c r="J38" s="2">
        <v>44651</v>
      </c>
      <c r="K38" s="2">
        <v>44287</v>
      </c>
      <c r="L38" s="1" t="s">
        <v>524</v>
      </c>
      <c r="M38" s="1" t="s">
        <v>8</v>
      </c>
      <c r="N38" s="1" t="s">
        <v>38</v>
      </c>
      <c r="O38" s="1" t="str">
        <f>"00002065"</f>
        <v>00002065</v>
      </c>
    </row>
    <row r="39" spans="1:15" ht="40.200000000000003" x14ac:dyDescent="0.3">
      <c r="A39" s="1" t="s">
        <v>204</v>
      </c>
      <c r="B39" s="1" t="s">
        <v>205</v>
      </c>
      <c r="C39" s="1" t="s">
        <v>495</v>
      </c>
      <c r="D39" s="1" t="s">
        <v>206</v>
      </c>
      <c r="E39" s="1" t="s">
        <v>207</v>
      </c>
      <c r="F39" s="1" t="s">
        <v>208</v>
      </c>
      <c r="G39" s="4">
        <v>125000</v>
      </c>
      <c r="H39" s="4">
        <v>0</v>
      </c>
      <c r="I39" s="2">
        <v>43891</v>
      </c>
      <c r="J39" s="2">
        <v>45716</v>
      </c>
      <c r="K39" s="2">
        <v>45536</v>
      </c>
      <c r="L39" s="1" t="s">
        <v>37</v>
      </c>
      <c r="M39" s="1" t="s">
        <v>8</v>
      </c>
      <c r="N39" s="1" t="s">
        <v>8</v>
      </c>
      <c r="O39" s="1" t="str">
        <f>"01132885"</f>
        <v>01132885</v>
      </c>
    </row>
    <row r="40" spans="1:15" ht="27" x14ac:dyDescent="0.3">
      <c r="A40" s="1" t="s">
        <v>209</v>
      </c>
      <c r="B40" s="1" t="s">
        <v>210</v>
      </c>
      <c r="C40" s="1" t="s">
        <v>211</v>
      </c>
      <c r="D40" s="1" t="s">
        <v>212</v>
      </c>
      <c r="E40" s="1" t="s">
        <v>598</v>
      </c>
      <c r="F40" s="1" t="s">
        <v>213</v>
      </c>
      <c r="G40" s="4">
        <v>82500</v>
      </c>
      <c r="H40" s="4">
        <v>0</v>
      </c>
      <c r="I40" s="2">
        <v>43815</v>
      </c>
      <c r="J40" s="2">
        <v>45641</v>
      </c>
      <c r="K40" s="2">
        <v>45444</v>
      </c>
      <c r="L40" s="1" t="s">
        <v>524</v>
      </c>
      <c r="M40" s="1" t="s">
        <v>7</v>
      </c>
      <c r="N40" s="1" t="s">
        <v>8</v>
      </c>
      <c r="O40" s="1" t="str">
        <f>"02827644"</f>
        <v>02827644</v>
      </c>
    </row>
    <row r="41" spans="1:15" ht="40.200000000000003" x14ac:dyDescent="0.3">
      <c r="A41" s="1" t="s">
        <v>214</v>
      </c>
      <c r="B41" s="1" t="s">
        <v>215</v>
      </c>
      <c r="C41" s="1" t="s">
        <v>216</v>
      </c>
      <c r="D41" s="1" t="s">
        <v>217</v>
      </c>
      <c r="E41" s="1" t="s">
        <v>218</v>
      </c>
      <c r="F41" s="1" t="s">
        <v>219</v>
      </c>
      <c r="G41" s="4">
        <v>9000</v>
      </c>
      <c r="H41" s="4">
        <v>0</v>
      </c>
      <c r="I41" s="2">
        <v>43752</v>
      </c>
      <c r="J41" s="2">
        <v>44847</v>
      </c>
      <c r="K41" s="2">
        <v>44713</v>
      </c>
      <c r="L41" s="1" t="s">
        <v>76</v>
      </c>
      <c r="M41" s="1" t="s">
        <v>7</v>
      </c>
      <c r="N41" s="1" t="s">
        <v>8</v>
      </c>
      <c r="O41" s="1"/>
    </row>
    <row r="42" spans="1:15" ht="27" x14ac:dyDescent="0.3">
      <c r="A42" s="1" t="s">
        <v>220</v>
      </c>
      <c r="B42" s="1" t="s">
        <v>221</v>
      </c>
      <c r="C42" s="1" t="s">
        <v>144</v>
      </c>
      <c r="D42" s="1" t="s">
        <v>222</v>
      </c>
      <c r="E42" s="1" t="s">
        <v>223</v>
      </c>
      <c r="F42" s="1" t="s">
        <v>224</v>
      </c>
      <c r="G42" s="4">
        <v>150000</v>
      </c>
      <c r="H42" s="4">
        <v>0</v>
      </c>
      <c r="I42" s="2">
        <v>43191</v>
      </c>
      <c r="J42" s="2">
        <v>45016</v>
      </c>
      <c r="K42" s="2">
        <v>44805</v>
      </c>
      <c r="L42" s="1" t="s">
        <v>37</v>
      </c>
      <c r="M42" s="1" t="s">
        <v>8</v>
      </c>
      <c r="N42" s="1" t="s">
        <v>38</v>
      </c>
      <c r="O42" s="1"/>
    </row>
    <row r="43" spans="1:15" ht="27" x14ac:dyDescent="0.3">
      <c r="A43" s="1" t="s">
        <v>226</v>
      </c>
      <c r="B43" s="1" t="s">
        <v>227</v>
      </c>
      <c r="C43" s="1" t="s">
        <v>2</v>
      </c>
      <c r="D43" s="1" t="s">
        <v>227</v>
      </c>
      <c r="E43" s="1" t="s">
        <v>228</v>
      </c>
      <c r="F43" s="1" t="s">
        <v>229</v>
      </c>
      <c r="G43" s="4">
        <v>2500</v>
      </c>
      <c r="H43" s="4">
        <v>0</v>
      </c>
      <c r="I43" s="2">
        <v>43922</v>
      </c>
      <c r="J43" s="2">
        <v>45747</v>
      </c>
      <c r="K43" s="2">
        <v>45444</v>
      </c>
      <c r="L43" s="1" t="s">
        <v>48</v>
      </c>
      <c r="M43" s="1" t="s">
        <v>8</v>
      </c>
      <c r="N43" s="1" t="s">
        <v>8</v>
      </c>
      <c r="O43" s="1" t="s">
        <v>230</v>
      </c>
    </row>
    <row r="44" spans="1:15" ht="27" x14ac:dyDescent="0.3">
      <c r="A44" s="1" t="s">
        <v>231</v>
      </c>
      <c r="B44" s="1" t="s">
        <v>232</v>
      </c>
      <c r="C44" s="1" t="s">
        <v>557</v>
      </c>
      <c r="D44" s="1" t="s">
        <v>232</v>
      </c>
      <c r="E44" s="1" t="s">
        <v>520</v>
      </c>
      <c r="F44" s="1" t="s">
        <v>233</v>
      </c>
      <c r="G44" s="4">
        <v>198990</v>
      </c>
      <c r="H44" s="4">
        <v>0</v>
      </c>
      <c r="I44" s="2">
        <v>42461</v>
      </c>
      <c r="J44" s="2">
        <v>44926</v>
      </c>
      <c r="K44" s="2">
        <v>44835</v>
      </c>
      <c r="L44" s="1" t="s">
        <v>60</v>
      </c>
      <c r="M44" s="1" t="s">
        <v>7</v>
      </c>
      <c r="N44" s="1" t="s">
        <v>8</v>
      </c>
      <c r="O44" s="1">
        <v>1561231</v>
      </c>
    </row>
    <row r="45" spans="1:15" ht="27" x14ac:dyDescent="0.3">
      <c r="A45" s="1" t="s">
        <v>234</v>
      </c>
      <c r="B45" s="1" t="s">
        <v>235</v>
      </c>
      <c r="C45" s="1" t="s">
        <v>138</v>
      </c>
      <c r="D45" s="1" t="s">
        <v>236</v>
      </c>
      <c r="E45" s="1" t="s">
        <v>237</v>
      </c>
      <c r="F45" s="1" t="s">
        <v>238</v>
      </c>
      <c r="G45" s="4">
        <v>22414</v>
      </c>
      <c r="H45" s="4">
        <v>0</v>
      </c>
      <c r="I45" s="2">
        <v>43647</v>
      </c>
      <c r="J45" s="2">
        <v>45107</v>
      </c>
      <c r="K45" s="2">
        <v>44928</v>
      </c>
      <c r="L45" s="1" t="s">
        <v>48</v>
      </c>
      <c r="M45" s="1" t="s">
        <v>7</v>
      </c>
      <c r="N45" s="1" t="s">
        <v>8</v>
      </c>
      <c r="O45" s="1">
        <v>2007321</v>
      </c>
    </row>
    <row r="46" spans="1:15" ht="27" x14ac:dyDescent="0.3">
      <c r="A46" s="1" t="s">
        <v>239</v>
      </c>
      <c r="B46" s="1" t="s">
        <v>240</v>
      </c>
      <c r="C46" s="1" t="s">
        <v>557</v>
      </c>
      <c r="D46" s="1" t="s">
        <v>241</v>
      </c>
      <c r="E46" s="1" t="s">
        <v>242</v>
      </c>
      <c r="F46" s="1" t="s">
        <v>243</v>
      </c>
      <c r="G46" s="4">
        <v>46386</v>
      </c>
      <c r="H46" s="4">
        <v>0</v>
      </c>
      <c r="I46" s="2">
        <v>42632</v>
      </c>
      <c r="J46" s="2">
        <v>44699</v>
      </c>
      <c r="K46" s="2">
        <v>44501</v>
      </c>
      <c r="L46" s="1" t="s">
        <v>60</v>
      </c>
      <c r="M46" s="1" t="s">
        <v>7</v>
      </c>
      <c r="N46" s="1" t="s">
        <v>8</v>
      </c>
      <c r="O46" s="1">
        <v>4592847</v>
      </c>
    </row>
    <row r="47" spans="1:15" ht="27" x14ac:dyDescent="0.3">
      <c r="A47" s="1" t="s">
        <v>244</v>
      </c>
      <c r="B47" s="1" t="s">
        <v>245</v>
      </c>
      <c r="C47" s="1" t="s">
        <v>557</v>
      </c>
      <c r="D47" s="1" t="s">
        <v>246</v>
      </c>
      <c r="E47" s="1" t="s">
        <v>247</v>
      </c>
      <c r="F47" s="1" t="s">
        <v>248</v>
      </c>
      <c r="G47" s="4">
        <v>7500</v>
      </c>
      <c r="H47" s="4">
        <v>0</v>
      </c>
      <c r="I47" s="2">
        <v>43725</v>
      </c>
      <c r="J47" s="2">
        <v>44681</v>
      </c>
      <c r="K47" s="2">
        <v>44579</v>
      </c>
      <c r="L47" s="1" t="s">
        <v>61</v>
      </c>
      <c r="M47" s="1" t="s">
        <v>38</v>
      </c>
      <c r="N47" s="1" t="s">
        <v>8</v>
      </c>
      <c r="O47" s="1"/>
    </row>
    <row r="48" spans="1:15" ht="27" x14ac:dyDescent="0.3">
      <c r="A48" s="1" t="s">
        <v>249</v>
      </c>
      <c r="B48" s="1" t="s">
        <v>250</v>
      </c>
      <c r="C48" s="1" t="s">
        <v>2</v>
      </c>
      <c r="D48" s="1" t="s">
        <v>250</v>
      </c>
      <c r="E48" s="1" t="s">
        <v>251</v>
      </c>
      <c r="F48" s="1" t="s">
        <v>252</v>
      </c>
      <c r="G48" s="4">
        <v>8155</v>
      </c>
      <c r="H48" s="4">
        <v>0</v>
      </c>
      <c r="I48" s="2">
        <v>44652</v>
      </c>
      <c r="J48" s="2">
        <v>45016</v>
      </c>
      <c r="K48" s="2">
        <v>44958</v>
      </c>
      <c r="L48" s="1" t="s">
        <v>524</v>
      </c>
      <c r="M48" s="1" t="s">
        <v>8</v>
      </c>
      <c r="N48" s="1" t="s">
        <v>8</v>
      </c>
      <c r="O48" s="1" t="str">
        <f>"02376684"</f>
        <v>02376684</v>
      </c>
    </row>
    <row r="49" spans="1:15" ht="27" x14ac:dyDescent="0.3">
      <c r="A49" s="1" t="s">
        <v>253</v>
      </c>
      <c r="B49" s="1" t="s">
        <v>254</v>
      </c>
      <c r="C49" s="1" t="s">
        <v>2</v>
      </c>
      <c r="D49" s="1" t="s">
        <v>254</v>
      </c>
      <c r="E49" s="1" t="s">
        <v>255</v>
      </c>
      <c r="F49" s="1" t="s">
        <v>256</v>
      </c>
      <c r="G49" s="4">
        <v>116575.4</v>
      </c>
      <c r="H49" s="4">
        <v>0</v>
      </c>
      <c r="I49" s="2">
        <v>43922</v>
      </c>
      <c r="J49" s="2">
        <v>45016</v>
      </c>
      <c r="K49" s="2">
        <v>43895</v>
      </c>
      <c r="L49" s="1" t="s">
        <v>524</v>
      </c>
      <c r="M49" s="1" t="s">
        <v>7</v>
      </c>
      <c r="N49" s="1" t="s">
        <v>8</v>
      </c>
      <c r="O49" s="1" t="s">
        <v>257</v>
      </c>
    </row>
    <row r="50" spans="1:15" ht="40.200000000000003" x14ac:dyDescent="0.3">
      <c r="A50" s="1" t="s">
        <v>258</v>
      </c>
      <c r="B50" s="1" t="s">
        <v>259</v>
      </c>
      <c r="C50" s="1" t="s">
        <v>2</v>
      </c>
      <c r="D50" s="1" t="s">
        <v>259</v>
      </c>
      <c r="E50" s="1" t="s">
        <v>260</v>
      </c>
      <c r="F50" s="1" t="s">
        <v>261</v>
      </c>
      <c r="G50" s="4">
        <v>128161</v>
      </c>
      <c r="H50" s="4">
        <v>0</v>
      </c>
      <c r="I50" s="2">
        <v>43132</v>
      </c>
      <c r="J50" s="2">
        <v>45291</v>
      </c>
      <c r="K50" s="2">
        <v>44564</v>
      </c>
      <c r="L50" s="1" t="s">
        <v>524</v>
      </c>
      <c r="M50" s="1" t="s">
        <v>8</v>
      </c>
      <c r="N50" s="1" t="s">
        <v>8</v>
      </c>
      <c r="O50" s="1" t="str">
        <f>"00891686"</f>
        <v>00891686</v>
      </c>
    </row>
    <row r="51" spans="1:15" ht="27" x14ac:dyDescent="0.3">
      <c r="A51" s="1" t="s">
        <v>262</v>
      </c>
      <c r="B51" s="1" t="s">
        <v>263</v>
      </c>
      <c r="C51" s="1" t="s">
        <v>144</v>
      </c>
      <c r="D51" s="1" t="s">
        <v>263</v>
      </c>
      <c r="E51" s="1" t="s">
        <v>264</v>
      </c>
      <c r="F51" s="1" t="s">
        <v>265</v>
      </c>
      <c r="G51" s="4">
        <v>72999.960000000006</v>
      </c>
      <c r="H51" s="4">
        <v>0</v>
      </c>
      <c r="I51" s="2">
        <v>42936</v>
      </c>
      <c r="J51" s="2">
        <v>45126</v>
      </c>
      <c r="K51" s="2">
        <v>44958</v>
      </c>
      <c r="L51" s="1" t="s">
        <v>524</v>
      </c>
      <c r="M51" s="1" t="s">
        <v>38</v>
      </c>
      <c r="N51" s="1" t="s">
        <v>38</v>
      </c>
      <c r="O51" s="1"/>
    </row>
    <row r="52" spans="1:15" ht="27" x14ac:dyDescent="0.3">
      <c r="A52" s="1" t="s">
        <v>266</v>
      </c>
      <c r="B52" s="1" t="s">
        <v>267</v>
      </c>
      <c r="C52" s="1" t="s">
        <v>161</v>
      </c>
      <c r="D52" s="1" t="s">
        <v>268</v>
      </c>
      <c r="E52" s="1" t="s">
        <v>269</v>
      </c>
      <c r="F52" s="1" t="s">
        <v>270</v>
      </c>
      <c r="G52" s="4">
        <v>43500</v>
      </c>
      <c r="H52" s="4">
        <v>0</v>
      </c>
      <c r="I52" s="2">
        <v>43922</v>
      </c>
      <c r="J52" s="2">
        <v>45747</v>
      </c>
      <c r="K52" s="2">
        <v>44866</v>
      </c>
      <c r="L52" s="1" t="s">
        <v>61</v>
      </c>
      <c r="M52" s="1" t="s">
        <v>8</v>
      </c>
      <c r="N52" s="1" t="s">
        <v>8</v>
      </c>
      <c r="O52" s="1">
        <v>5571953</v>
      </c>
    </row>
    <row r="53" spans="1:15" ht="40.200000000000003" x14ac:dyDescent="0.3">
      <c r="A53" s="1" t="s">
        <v>271</v>
      </c>
      <c r="B53" s="1" t="s">
        <v>272</v>
      </c>
      <c r="C53" s="1" t="s">
        <v>557</v>
      </c>
      <c r="D53" s="1" t="s">
        <v>273</v>
      </c>
      <c r="E53" s="1" t="s">
        <v>274</v>
      </c>
      <c r="F53" s="1" t="s">
        <v>275</v>
      </c>
      <c r="G53" s="4">
        <v>808568</v>
      </c>
      <c r="H53" s="4">
        <v>0</v>
      </c>
      <c r="I53" s="2">
        <v>42675</v>
      </c>
      <c r="J53" s="2">
        <v>45016</v>
      </c>
      <c r="K53" s="2">
        <v>44593</v>
      </c>
      <c r="L53" s="1" t="s">
        <v>37</v>
      </c>
      <c r="M53" s="1" t="s">
        <v>8</v>
      </c>
      <c r="N53" s="1" t="s">
        <v>8</v>
      </c>
      <c r="O53" s="1">
        <v>2795197</v>
      </c>
    </row>
    <row r="54" spans="1:15" ht="40.200000000000003" x14ac:dyDescent="0.3">
      <c r="A54" s="1" t="s">
        <v>276</v>
      </c>
      <c r="B54" s="1" t="s">
        <v>277</v>
      </c>
      <c r="C54" s="1" t="s">
        <v>45</v>
      </c>
      <c r="D54" s="1" t="s">
        <v>278</v>
      </c>
      <c r="E54" s="1" t="s">
        <v>279</v>
      </c>
      <c r="F54" s="1" t="s">
        <v>280</v>
      </c>
      <c r="G54" s="4">
        <v>700000</v>
      </c>
      <c r="H54" s="4">
        <v>0</v>
      </c>
      <c r="I54" s="2">
        <v>42705</v>
      </c>
      <c r="J54" s="2">
        <v>45260</v>
      </c>
      <c r="K54" s="2">
        <v>44896</v>
      </c>
      <c r="L54" s="1" t="s">
        <v>60</v>
      </c>
      <c r="M54" s="1" t="s">
        <v>7</v>
      </c>
      <c r="N54" s="1" t="s">
        <v>8</v>
      </c>
      <c r="O54" s="1">
        <v>3231767</v>
      </c>
    </row>
    <row r="55" spans="1:15" ht="27" x14ac:dyDescent="0.3">
      <c r="A55" s="1" t="s">
        <v>281</v>
      </c>
      <c r="B55" s="1" t="s">
        <v>282</v>
      </c>
      <c r="C55" s="1" t="s">
        <v>45</v>
      </c>
      <c r="D55" s="1" t="s">
        <v>283</v>
      </c>
      <c r="E55" s="1" t="s">
        <v>284</v>
      </c>
      <c r="F55" s="1" t="s">
        <v>285</v>
      </c>
      <c r="G55" s="4">
        <v>700000</v>
      </c>
      <c r="H55" s="4">
        <v>0</v>
      </c>
      <c r="I55" s="2">
        <v>42705</v>
      </c>
      <c r="J55" s="2">
        <v>45260</v>
      </c>
      <c r="K55" s="2">
        <v>44713</v>
      </c>
      <c r="L55" s="1" t="s">
        <v>60</v>
      </c>
      <c r="M55" s="1" t="s">
        <v>7</v>
      </c>
      <c r="N55" s="1" t="s">
        <v>8</v>
      </c>
      <c r="O55" s="1">
        <v>3753408</v>
      </c>
    </row>
    <row r="56" spans="1:15" ht="40.200000000000003" x14ac:dyDescent="0.3">
      <c r="A56" s="1" t="s">
        <v>286</v>
      </c>
      <c r="B56" s="1" t="s">
        <v>287</v>
      </c>
      <c r="C56" s="1" t="s">
        <v>495</v>
      </c>
      <c r="D56" s="1" t="s">
        <v>287</v>
      </c>
      <c r="E56" s="1" t="s">
        <v>288</v>
      </c>
      <c r="F56" s="1" t="s">
        <v>289</v>
      </c>
      <c r="G56" s="4">
        <v>9865</v>
      </c>
      <c r="H56" s="4">
        <v>0</v>
      </c>
      <c r="I56" s="2">
        <v>43864</v>
      </c>
      <c r="J56" s="2">
        <v>45690</v>
      </c>
      <c r="K56" s="2">
        <v>44440</v>
      </c>
      <c r="L56" s="1" t="s">
        <v>61</v>
      </c>
      <c r="M56" s="1" t="s">
        <v>38</v>
      </c>
      <c r="N56" s="1" t="s">
        <v>8</v>
      </c>
      <c r="O56" s="1"/>
    </row>
    <row r="57" spans="1:15" ht="40.200000000000003" x14ac:dyDescent="0.3">
      <c r="A57" s="1" t="s">
        <v>290</v>
      </c>
      <c r="B57" s="1" t="s">
        <v>291</v>
      </c>
      <c r="C57" s="1" t="s">
        <v>45</v>
      </c>
      <c r="D57" s="1" t="s">
        <v>292</v>
      </c>
      <c r="E57" s="1" t="s">
        <v>599</v>
      </c>
      <c r="F57" s="1" t="s">
        <v>600</v>
      </c>
      <c r="G57" s="4">
        <v>1312495</v>
      </c>
      <c r="H57" s="4">
        <v>0</v>
      </c>
      <c r="I57" s="2">
        <v>43922</v>
      </c>
      <c r="J57" s="2">
        <v>46477</v>
      </c>
      <c r="K57" s="2">
        <v>45659</v>
      </c>
      <c r="L57" s="1" t="s">
        <v>76</v>
      </c>
      <c r="M57" s="1" t="s">
        <v>38</v>
      </c>
      <c r="N57" s="1" t="s">
        <v>8</v>
      </c>
      <c r="O57" s="1" t="str">
        <f>"00968498"</f>
        <v>00968498</v>
      </c>
    </row>
    <row r="58" spans="1:15" ht="27" x14ac:dyDescent="0.3">
      <c r="A58" s="1" t="s">
        <v>293</v>
      </c>
      <c r="B58" s="1" t="s">
        <v>294</v>
      </c>
      <c r="C58" s="1" t="s">
        <v>295</v>
      </c>
      <c r="D58" s="1" t="s">
        <v>296</v>
      </c>
      <c r="E58" s="1" t="s">
        <v>297</v>
      </c>
      <c r="F58" s="1" t="s">
        <v>298</v>
      </c>
      <c r="G58" s="4">
        <v>30528</v>
      </c>
      <c r="H58" s="4">
        <v>0</v>
      </c>
      <c r="I58" s="2">
        <v>43831</v>
      </c>
      <c r="J58" s="2">
        <v>44926</v>
      </c>
      <c r="K58" s="2">
        <v>44743</v>
      </c>
      <c r="L58" s="1" t="s">
        <v>48</v>
      </c>
      <c r="M58" s="1" t="s">
        <v>8</v>
      </c>
      <c r="N58" s="1" t="s">
        <v>8</v>
      </c>
      <c r="O58" s="1"/>
    </row>
    <row r="59" spans="1:15" ht="93" x14ac:dyDescent="0.3">
      <c r="A59" s="1" t="s">
        <v>299</v>
      </c>
      <c r="B59" s="1" t="s">
        <v>300</v>
      </c>
      <c r="C59" s="1" t="s">
        <v>557</v>
      </c>
      <c r="D59" s="1" t="s">
        <v>301</v>
      </c>
      <c r="E59" s="1" t="s">
        <v>302</v>
      </c>
      <c r="F59" s="1" t="s">
        <v>303</v>
      </c>
      <c r="G59" s="4">
        <v>18000</v>
      </c>
      <c r="H59" s="4">
        <v>0</v>
      </c>
      <c r="I59" s="2">
        <v>43510</v>
      </c>
      <c r="J59" s="2">
        <v>44651</v>
      </c>
      <c r="K59" s="2">
        <v>44572</v>
      </c>
      <c r="L59" s="1" t="s">
        <v>61</v>
      </c>
      <c r="M59" s="1" t="s">
        <v>7</v>
      </c>
      <c r="N59" s="1" t="s">
        <v>8</v>
      </c>
      <c r="O59" s="1">
        <v>4677925</v>
      </c>
    </row>
    <row r="60" spans="1:15" ht="27" x14ac:dyDescent="0.3">
      <c r="A60" s="1" t="s">
        <v>304</v>
      </c>
      <c r="B60" s="1" t="s">
        <v>305</v>
      </c>
      <c r="C60" s="1" t="s">
        <v>2</v>
      </c>
      <c r="D60" s="1" t="s">
        <v>306</v>
      </c>
      <c r="E60" s="1" t="s">
        <v>307</v>
      </c>
      <c r="F60" s="1" t="s">
        <v>308</v>
      </c>
      <c r="G60" s="4">
        <v>13800</v>
      </c>
      <c r="H60" s="4">
        <v>0</v>
      </c>
      <c r="I60" s="2">
        <v>43081</v>
      </c>
      <c r="J60" s="2">
        <v>44906</v>
      </c>
      <c r="K60" s="2">
        <v>44743</v>
      </c>
      <c r="L60" s="1" t="s">
        <v>48</v>
      </c>
      <c r="M60" s="1" t="s">
        <v>7</v>
      </c>
      <c r="N60" s="1" t="s">
        <v>8</v>
      </c>
      <c r="O60" s="1">
        <v>2529444</v>
      </c>
    </row>
    <row r="61" spans="1:15" ht="27" x14ac:dyDescent="0.3">
      <c r="A61" s="1" t="s">
        <v>310</v>
      </c>
      <c r="B61" s="1" t="s">
        <v>311</v>
      </c>
      <c r="C61" s="1" t="s">
        <v>45</v>
      </c>
      <c r="D61" s="1" t="s">
        <v>312</v>
      </c>
      <c r="E61" s="1" t="s">
        <v>313</v>
      </c>
      <c r="F61" s="1" t="s">
        <v>314</v>
      </c>
      <c r="G61" s="4">
        <v>21861.45</v>
      </c>
      <c r="H61" s="4">
        <v>0</v>
      </c>
      <c r="I61" s="2">
        <v>43922</v>
      </c>
      <c r="J61" s="2">
        <v>45747</v>
      </c>
      <c r="K61" s="2">
        <v>45536</v>
      </c>
      <c r="L61" s="1" t="s">
        <v>48</v>
      </c>
      <c r="M61" s="1" t="s">
        <v>38</v>
      </c>
      <c r="N61" s="1" t="s">
        <v>38</v>
      </c>
      <c r="O61" s="1"/>
    </row>
    <row r="62" spans="1:15" ht="40.200000000000003" x14ac:dyDescent="0.3">
      <c r="A62" s="1" t="s">
        <v>315</v>
      </c>
      <c r="B62" s="1" t="s">
        <v>316</v>
      </c>
      <c r="C62" s="1" t="s">
        <v>557</v>
      </c>
      <c r="D62" s="1" t="s">
        <v>317</v>
      </c>
      <c r="E62" s="1" t="s">
        <v>522</v>
      </c>
      <c r="F62" s="1" t="s">
        <v>318</v>
      </c>
      <c r="G62" s="4">
        <v>597283</v>
      </c>
      <c r="H62" s="4">
        <v>0</v>
      </c>
      <c r="I62" s="2">
        <v>42917</v>
      </c>
      <c r="J62" s="2">
        <v>45260</v>
      </c>
      <c r="K62" s="2">
        <v>44958</v>
      </c>
      <c r="L62" s="1" t="s">
        <v>60</v>
      </c>
      <c r="M62" s="1" t="s">
        <v>38</v>
      </c>
      <c r="N62" s="1" t="s">
        <v>38</v>
      </c>
      <c r="O62" s="1">
        <v>1360130</v>
      </c>
    </row>
    <row r="63" spans="1:15" ht="40.200000000000003" x14ac:dyDescent="0.3">
      <c r="A63" s="1" t="s">
        <v>319</v>
      </c>
      <c r="B63" s="1" t="s">
        <v>320</v>
      </c>
      <c r="C63" s="1" t="s">
        <v>495</v>
      </c>
      <c r="D63" s="1" t="s">
        <v>321</v>
      </c>
      <c r="E63" s="1" t="s">
        <v>525</v>
      </c>
      <c r="F63" s="1" t="s">
        <v>322</v>
      </c>
      <c r="G63" s="4">
        <v>63255</v>
      </c>
      <c r="H63" s="4">
        <v>0</v>
      </c>
      <c r="I63" s="2">
        <v>43922</v>
      </c>
      <c r="J63" s="2">
        <v>45016</v>
      </c>
      <c r="K63" s="2">
        <v>44866</v>
      </c>
      <c r="L63" s="1" t="s">
        <v>37</v>
      </c>
      <c r="M63" s="1" t="s">
        <v>8</v>
      </c>
      <c r="N63" s="1" t="s">
        <v>8</v>
      </c>
      <c r="O63" s="1">
        <v>2504054</v>
      </c>
    </row>
    <row r="64" spans="1:15" ht="27" x14ac:dyDescent="0.3">
      <c r="A64" s="1" t="s">
        <v>323</v>
      </c>
      <c r="B64" s="1" t="s">
        <v>324</v>
      </c>
      <c r="C64" s="1" t="s">
        <v>28</v>
      </c>
      <c r="D64" s="1" t="s">
        <v>325</v>
      </c>
      <c r="E64" s="1" t="s">
        <v>326</v>
      </c>
      <c r="F64" s="1" t="s">
        <v>327</v>
      </c>
      <c r="G64" s="4">
        <v>1448300</v>
      </c>
      <c r="H64" s="4">
        <v>0</v>
      </c>
      <c r="I64" s="2">
        <v>43922</v>
      </c>
      <c r="J64" s="2">
        <v>45747</v>
      </c>
      <c r="K64" s="2">
        <v>45566</v>
      </c>
      <c r="L64" s="1" t="s">
        <v>6</v>
      </c>
      <c r="M64" s="1" t="s">
        <v>7</v>
      </c>
      <c r="N64" s="1" t="s">
        <v>8</v>
      </c>
      <c r="O64" s="1" t="str">
        <f>"02843547"</f>
        <v>02843547</v>
      </c>
    </row>
    <row r="65" spans="1:15" ht="27" x14ac:dyDescent="0.3">
      <c r="A65" s="1" t="s">
        <v>328</v>
      </c>
      <c r="B65" s="1" t="s">
        <v>329</v>
      </c>
      <c r="C65" s="1" t="s">
        <v>557</v>
      </c>
      <c r="D65" s="1" t="s">
        <v>330</v>
      </c>
      <c r="E65" s="1" t="s">
        <v>601</v>
      </c>
      <c r="F65" s="1" t="s">
        <v>331</v>
      </c>
      <c r="G65" s="4">
        <v>51861.279999999999</v>
      </c>
      <c r="H65" s="4">
        <v>0</v>
      </c>
      <c r="I65" s="2">
        <v>43618</v>
      </c>
      <c r="J65" s="2">
        <v>45016</v>
      </c>
      <c r="K65" s="2">
        <v>44746</v>
      </c>
      <c r="L65" s="1" t="s">
        <v>48</v>
      </c>
      <c r="M65" s="1" t="s">
        <v>38</v>
      </c>
      <c r="N65" s="1" t="s">
        <v>38</v>
      </c>
      <c r="O65" s="1"/>
    </row>
    <row r="66" spans="1:15" ht="27" x14ac:dyDescent="0.3">
      <c r="A66" s="1" t="s">
        <v>334</v>
      </c>
      <c r="B66" s="1" t="s">
        <v>335</v>
      </c>
      <c r="C66" s="1" t="s">
        <v>28</v>
      </c>
      <c r="D66" s="1" t="s">
        <v>336</v>
      </c>
      <c r="E66" s="1" t="s">
        <v>337</v>
      </c>
      <c r="F66" s="1" t="s">
        <v>338</v>
      </c>
      <c r="G66" s="4">
        <v>250000</v>
      </c>
      <c r="H66" s="4">
        <v>0</v>
      </c>
      <c r="I66" s="2">
        <v>43252</v>
      </c>
      <c r="J66" s="2">
        <v>45077</v>
      </c>
      <c r="K66" s="2">
        <v>44713</v>
      </c>
      <c r="L66" s="1" t="s">
        <v>6</v>
      </c>
      <c r="M66" s="1" t="s">
        <v>8</v>
      </c>
      <c r="N66" s="1" t="s">
        <v>8</v>
      </c>
      <c r="O66" s="1"/>
    </row>
    <row r="67" spans="1:15" ht="27" x14ac:dyDescent="0.3">
      <c r="A67" s="1" t="s">
        <v>339</v>
      </c>
      <c r="B67" s="1" t="s">
        <v>340</v>
      </c>
      <c r="C67" s="1" t="s">
        <v>28</v>
      </c>
      <c r="D67" s="1" t="s">
        <v>336</v>
      </c>
      <c r="E67" s="1" t="s">
        <v>341</v>
      </c>
      <c r="F67" s="1" t="s">
        <v>342</v>
      </c>
      <c r="G67" s="4">
        <v>250000</v>
      </c>
      <c r="H67" s="4">
        <v>0</v>
      </c>
      <c r="I67" s="2">
        <v>43252</v>
      </c>
      <c r="J67" s="2">
        <v>45077</v>
      </c>
      <c r="K67" s="2">
        <v>44713</v>
      </c>
      <c r="L67" s="1" t="s">
        <v>6</v>
      </c>
      <c r="M67" s="1" t="s">
        <v>8</v>
      </c>
      <c r="N67" s="1" t="s">
        <v>8</v>
      </c>
      <c r="O67" s="1"/>
    </row>
    <row r="68" spans="1:15" ht="40.200000000000003" x14ac:dyDescent="0.3">
      <c r="A68" s="1" t="s">
        <v>343</v>
      </c>
      <c r="B68" s="1" t="s">
        <v>344</v>
      </c>
      <c r="C68" s="1" t="s">
        <v>28</v>
      </c>
      <c r="D68" s="1" t="s">
        <v>336</v>
      </c>
      <c r="E68" s="1" t="s">
        <v>345</v>
      </c>
      <c r="F68" s="1" t="s">
        <v>346</v>
      </c>
      <c r="G68" s="4">
        <v>250000</v>
      </c>
      <c r="H68" s="4">
        <v>0</v>
      </c>
      <c r="I68" s="2">
        <v>43252</v>
      </c>
      <c r="J68" s="2">
        <v>45077</v>
      </c>
      <c r="K68" s="2">
        <v>44713</v>
      </c>
      <c r="L68" s="1" t="s">
        <v>6</v>
      </c>
      <c r="M68" s="1" t="s">
        <v>8</v>
      </c>
      <c r="N68" s="1" t="s">
        <v>8</v>
      </c>
      <c r="O68" s="1"/>
    </row>
    <row r="69" spans="1:15" ht="27" x14ac:dyDescent="0.3">
      <c r="A69" s="1" t="s">
        <v>347</v>
      </c>
      <c r="B69" s="1" t="s">
        <v>348</v>
      </c>
      <c r="C69" s="1" t="s">
        <v>28</v>
      </c>
      <c r="D69" s="1" t="s">
        <v>336</v>
      </c>
      <c r="E69" s="1" t="s">
        <v>349</v>
      </c>
      <c r="F69" s="1" t="s">
        <v>350</v>
      </c>
      <c r="G69" s="4">
        <v>250000</v>
      </c>
      <c r="H69" s="4">
        <v>0</v>
      </c>
      <c r="I69" s="2">
        <v>43252</v>
      </c>
      <c r="J69" s="2">
        <v>45077</v>
      </c>
      <c r="K69" s="2">
        <v>44713</v>
      </c>
      <c r="L69" s="1" t="s">
        <v>6</v>
      </c>
      <c r="M69" s="1" t="s">
        <v>8</v>
      </c>
      <c r="N69" s="1" t="s">
        <v>8</v>
      </c>
      <c r="O69" s="1"/>
    </row>
    <row r="70" spans="1:15" ht="40.200000000000003" x14ac:dyDescent="0.3">
      <c r="A70" s="1" t="s">
        <v>352</v>
      </c>
      <c r="B70" s="1" t="s">
        <v>353</v>
      </c>
      <c r="C70" s="1" t="s">
        <v>45</v>
      </c>
      <c r="D70" s="1" t="s">
        <v>353</v>
      </c>
      <c r="E70" s="1" t="s">
        <v>72</v>
      </c>
      <c r="F70" s="1" t="s">
        <v>354</v>
      </c>
      <c r="G70" s="4">
        <v>48579.77</v>
      </c>
      <c r="H70" s="4">
        <v>0</v>
      </c>
      <c r="I70" s="2">
        <v>43900</v>
      </c>
      <c r="J70" s="2">
        <v>44994</v>
      </c>
      <c r="K70" s="2">
        <v>44629</v>
      </c>
      <c r="L70" s="1" t="s">
        <v>48</v>
      </c>
      <c r="M70" s="1" t="s">
        <v>38</v>
      </c>
      <c r="N70" s="1" t="s">
        <v>8</v>
      </c>
      <c r="O70" s="1"/>
    </row>
    <row r="71" spans="1:15" ht="27" x14ac:dyDescent="0.3">
      <c r="A71" s="1" t="s">
        <v>355</v>
      </c>
      <c r="B71" s="1" t="s">
        <v>356</v>
      </c>
      <c r="C71" s="1" t="s">
        <v>45</v>
      </c>
      <c r="D71" s="1" t="s">
        <v>357</v>
      </c>
      <c r="E71" s="1" t="s">
        <v>358</v>
      </c>
      <c r="F71" s="1" t="s">
        <v>359</v>
      </c>
      <c r="G71" s="4">
        <v>34227</v>
      </c>
      <c r="H71" s="4">
        <v>0</v>
      </c>
      <c r="I71" s="2">
        <v>44056</v>
      </c>
      <c r="J71" s="2">
        <v>46611</v>
      </c>
      <c r="K71" s="2">
        <v>44390</v>
      </c>
      <c r="L71" s="1" t="s">
        <v>76</v>
      </c>
      <c r="M71" s="1" t="s">
        <v>38</v>
      </c>
      <c r="N71" s="1" t="s">
        <v>8</v>
      </c>
      <c r="O71" s="1"/>
    </row>
    <row r="72" spans="1:15" ht="40.200000000000003" x14ac:dyDescent="0.3">
      <c r="A72" s="1" t="s">
        <v>360</v>
      </c>
      <c r="B72" s="1" t="s">
        <v>361</v>
      </c>
      <c r="C72" s="1" t="s">
        <v>45</v>
      </c>
      <c r="D72" s="1" t="s">
        <v>361</v>
      </c>
      <c r="E72" s="1" t="s">
        <v>362</v>
      </c>
      <c r="F72" s="1" t="s">
        <v>363</v>
      </c>
      <c r="G72" s="4">
        <v>718800</v>
      </c>
      <c r="H72" s="4">
        <v>0</v>
      </c>
      <c r="I72" s="2">
        <v>44095</v>
      </c>
      <c r="J72" s="2">
        <v>46650</v>
      </c>
      <c r="K72" s="2">
        <v>45748</v>
      </c>
      <c r="L72" s="1" t="s">
        <v>524</v>
      </c>
      <c r="M72" s="1" t="s">
        <v>38</v>
      </c>
      <c r="N72" s="1" t="s">
        <v>8</v>
      </c>
      <c r="O72" s="1"/>
    </row>
    <row r="73" spans="1:15" ht="53.4" x14ac:dyDescent="0.3">
      <c r="A73" s="1" t="s">
        <v>364</v>
      </c>
      <c r="B73" s="1" t="s">
        <v>365</v>
      </c>
      <c r="C73" s="1" t="s">
        <v>495</v>
      </c>
      <c r="D73" s="1" t="s">
        <v>366</v>
      </c>
      <c r="E73" s="1" t="s">
        <v>367</v>
      </c>
      <c r="F73" s="1" t="s">
        <v>368</v>
      </c>
      <c r="G73" s="4">
        <v>340000</v>
      </c>
      <c r="H73" s="4">
        <v>0</v>
      </c>
      <c r="I73" s="2">
        <v>44105</v>
      </c>
      <c r="J73" s="2">
        <v>45565</v>
      </c>
      <c r="K73" s="2">
        <v>45107</v>
      </c>
      <c r="L73" s="1" t="s">
        <v>76</v>
      </c>
      <c r="M73" s="1" t="s">
        <v>38</v>
      </c>
      <c r="N73" s="1" t="s">
        <v>8</v>
      </c>
      <c r="O73" s="1"/>
    </row>
    <row r="74" spans="1:15" ht="27" x14ac:dyDescent="0.3">
      <c r="A74" s="1" t="s">
        <v>369</v>
      </c>
      <c r="B74" s="1" t="s">
        <v>370</v>
      </c>
      <c r="C74" s="1" t="s">
        <v>495</v>
      </c>
      <c r="D74" s="1" t="s">
        <v>370</v>
      </c>
      <c r="E74" s="1" t="s">
        <v>371</v>
      </c>
      <c r="F74" s="1" t="s">
        <v>368</v>
      </c>
      <c r="G74" s="4">
        <v>108500</v>
      </c>
      <c r="H74" s="4">
        <v>0</v>
      </c>
      <c r="I74" s="2">
        <v>44105</v>
      </c>
      <c r="J74" s="2">
        <v>45565</v>
      </c>
      <c r="K74" s="2">
        <v>45107</v>
      </c>
      <c r="L74" s="1" t="s">
        <v>76</v>
      </c>
      <c r="M74" s="1" t="s">
        <v>38</v>
      </c>
      <c r="N74" s="1" t="s">
        <v>8</v>
      </c>
      <c r="O74" s="1"/>
    </row>
    <row r="75" spans="1:15" ht="27" x14ac:dyDescent="0.3">
      <c r="A75" s="1" t="s">
        <v>372</v>
      </c>
      <c r="B75" s="1" t="s">
        <v>373</v>
      </c>
      <c r="C75" s="1" t="s">
        <v>45</v>
      </c>
      <c r="D75" s="1" t="s">
        <v>373</v>
      </c>
      <c r="E75" s="1" t="s">
        <v>374</v>
      </c>
      <c r="F75" s="1" t="s">
        <v>375</v>
      </c>
      <c r="G75" s="4">
        <v>104475</v>
      </c>
      <c r="H75" s="4">
        <v>0</v>
      </c>
      <c r="I75" s="2">
        <v>44019</v>
      </c>
      <c r="J75" s="2">
        <v>46574</v>
      </c>
      <c r="K75" s="2">
        <v>45480</v>
      </c>
      <c r="L75" s="1" t="s">
        <v>524</v>
      </c>
      <c r="M75" s="1" t="s">
        <v>38</v>
      </c>
      <c r="N75" s="1" t="s">
        <v>38</v>
      </c>
      <c r="O75" s="1"/>
    </row>
    <row r="76" spans="1:15" ht="27" x14ac:dyDescent="0.3">
      <c r="A76" s="1" t="s">
        <v>377</v>
      </c>
      <c r="B76" s="1" t="s">
        <v>378</v>
      </c>
      <c r="C76" s="1" t="s">
        <v>99</v>
      </c>
      <c r="D76" s="1" t="s">
        <v>379</v>
      </c>
      <c r="E76" s="1" t="s">
        <v>602</v>
      </c>
      <c r="F76" s="1" t="s">
        <v>380</v>
      </c>
      <c r="G76" s="4">
        <v>33300</v>
      </c>
      <c r="H76" s="4">
        <v>0</v>
      </c>
      <c r="I76" s="2">
        <v>44166</v>
      </c>
      <c r="J76" s="2">
        <v>45626</v>
      </c>
      <c r="K76" s="2">
        <v>44774</v>
      </c>
      <c r="L76" s="1" t="s">
        <v>76</v>
      </c>
      <c r="M76" s="1" t="s">
        <v>38</v>
      </c>
      <c r="N76" s="1" t="s">
        <v>8</v>
      </c>
      <c r="O76" s="1"/>
    </row>
    <row r="77" spans="1:15" ht="27" x14ac:dyDescent="0.3">
      <c r="A77" s="1" t="s">
        <v>381</v>
      </c>
      <c r="B77" s="1" t="s">
        <v>382</v>
      </c>
      <c r="C77" s="1" t="s">
        <v>557</v>
      </c>
      <c r="D77" s="1" t="s">
        <v>383</v>
      </c>
      <c r="E77" s="1" t="s">
        <v>603</v>
      </c>
      <c r="F77" s="1" t="s">
        <v>384</v>
      </c>
      <c r="G77" s="4">
        <v>247500</v>
      </c>
      <c r="H77" s="4">
        <v>0</v>
      </c>
      <c r="I77" s="2">
        <v>44200</v>
      </c>
      <c r="J77" s="2">
        <v>46025</v>
      </c>
      <c r="K77" s="2">
        <v>45566</v>
      </c>
      <c r="L77" s="1" t="s">
        <v>524</v>
      </c>
      <c r="M77" s="1" t="s">
        <v>7</v>
      </c>
      <c r="N77" s="1" t="s">
        <v>8</v>
      </c>
      <c r="O77" s="1">
        <v>3213600</v>
      </c>
    </row>
    <row r="78" spans="1:15" ht="27" x14ac:dyDescent="0.3">
      <c r="A78" s="1" t="s">
        <v>385</v>
      </c>
      <c r="B78" s="1" t="s">
        <v>386</v>
      </c>
      <c r="C78" s="1" t="s">
        <v>387</v>
      </c>
      <c r="D78" s="1" t="s">
        <v>386</v>
      </c>
      <c r="E78" s="1" t="s">
        <v>388</v>
      </c>
      <c r="F78" s="1" t="s">
        <v>389</v>
      </c>
      <c r="G78" s="4">
        <v>50000</v>
      </c>
      <c r="H78" s="4">
        <v>0</v>
      </c>
      <c r="I78" s="2">
        <v>44197</v>
      </c>
      <c r="J78" s="2">
        <v>46022</v>
      </c>
      <c r="K78" s="2">
        <v>45200</v>
      </c>
      <c r="L78" s="1" t="s">
        <v>60</v>
      </c>
      <c r="M78" s="1" t="s">
        <v>7</v>
      </c>
      <c r="N78" s="1" t="s">
        <v>8</v>
      </c>
      <c r="O78" s="1"/>
    </row>
    <row r="79" spans="1:15" ht="27" x14ac:dyDescent="0.3">
      <c r="A79" s="1" t="s">
        <v>390</v>
      </c>
      <c r="B79" s="1" t="s">
        <v>391</v>
      </c>
      <c r="C79" s="1" t="s">
        <v>138</v>
      </c>
      <c r="D79" s="1" t="s">
        <v>392</v>
      </c>
      <c r="E79" s="1" t="s">
        <v>604</v>
      </c>
      <c r="F79" s="1" t="s">
        <v>393</v>
      </c>
      <c r="G79" s="4">
        <v>32725</v>
      </c>
      <c r="H79" s="4">
        <v>0</v>
      </c>
      <c r="I79" s="2">
        <v>44216</v>
      </c>
      <c r="J79" s="2">
        <v>46136</v>
      </c>
      <c r="K79" s="2">
        <v>44986</v>
      </c>
      <c r="L79" s="1" t="s">
        <v>60</v>
      </c>
      <c r="M79" s="1" t="s">
        <v>7</v>
      </c>
      <c r="N79" s="1" t="s">
        <v>8</v>
      </c>
      <c r="O79" s="1">
        <v>2582463</v>
      </c>
    </row>
    <row r="80" spans="1:15" ht="27" x14ac:dyDescent="0.3">
      <c r="A80" s="1" t="s">
        <v>497</v>
      </c>
      <c r="B80" s="1" t="s">
        <v>394</v>
      </c>
      <c r="C80" s="1" t="s">
        <v>45</v>
      </c>
      <c r="D80" s="1" t="s">
        <v>394</v>
      </c>
      <c r="E80" s="1" t="s">
        <v>47</v>
      </c>
      <c r="F80" s="1" t="s">
        <v>395</v>
      </c>
      <c r="G80" s="4">
        <v>37525.25</v>
      </c>
      <c r="H80" s="4">
        <v>0</v>
      </c>
      <c r="I80" s="2">
        <v>44139</v>
      </c>
      <c r="J80" s="2">
        <v>45233</v>
      </c>
      <c r="K80" s="2">
        <v>45047</v>
      </c>
      <c r="L80" s="1" t="s">
        <v>76</v>
      </c>
      <c r="M80" s="1" t="s">
        <v>8</v>
      </c>
      <c r="N80" s="1" t="s">
        <v>8</v>
      </c>
      <c r="O80" s="1">
        <v>2579852</v>
      </c>
    </row>
    <row r="81" spans="1:15" ht="40.200000000000003" x14ac:dyDescent="0.3">
      <c r="A81" s="1" t="s">
        <v>498</v>
      </c>
      <c r="B81" s="1" t="s">
        <v>396</v>
      </c>
      <c r="C81" s="1" t="s">
        <v>45</v>
      </c>
      <c r="D81" s="1" t="s">
        <v>397</v>
      </c>
      <c r="E81" s="1" t="s">
        <v>398</v>
      </c>
      <c r="F81" s="1" t="s">
        <v>399</v>
      </c>
      <c r="G81" s="4">
        <v>6570</v>
      </c>
      <c r="H81" s="4">
        <v>0</v>
      </c>
      <c r="I81" s="2">
        <v>44214</v>
      </c>
      <c r="J81" s="2">
        <v>45308</v>
      </c>
      <c r="K81" s="2">
        <v>45170</v>
      </c>
      <c r="L81" s="1" t="s">
        <v>48</v>
      </c>
      <c r="M81" s="1" t="s">
        <v>38</v>
      </c>
      <c r="N81" s="1" t="s">
        <v>38</v>
      </c>
      <c r="O81" s="1"/>
    </row>
    <row r="82" spans="1:15" ht="53.4" x14ac:dyDescent="0.3">
      <c r="A82" s="1" t="s">
        <v>417</v>
      </c>
      <c r="B82" s="1" t="s">
        <v>418</v>
      </c>
      <c r="C82" s="1" t="s">
        <v>51</v>
      </c>
      <c r="D82" s="1" t="s">
        <v>419</v>
      </c>
      <c r="E82" s="1" t="s">
        <v>415</v>
      </c>
      <c r="F82" s="1" t="s">
        <v>420</v>
      </c>
      <c r="G82" s="4">
        <v>38000</v>
      </c>
      <c r="H82" s="4">
        <v>0</v>
      </c>
      <c r="I82" s="2">
        <v>43556</v>
      </c>
      <c r="J82" s="2">
        <v>45016</v>
      </c>
      <c r="K82" s="2">
        <v>44837</v>
      </c>
      <c r="L82" s="1" t="s">
        <v>61</v>
      </c>
      <c r="M82" s="1" t="s">
        <v>7</v>
      </c>
      <c r="N82" s="1" t="s">
        <v>8</v>
      </c>
      <c r="O82" s="1">
        <v>3775017</v>
      </c>
    </row>
    <row r="83" spans="1:15" ht="40.200000000000003" x14ac:dyDescent="0.3">
      <c r="A83" s="1" t="s">
        <v>421</v>
      </c>
      <c r="B83" s="1" t="s">
        <v>422</v>
      </c>
      <c r="C83" s="1" t="s">
        <v>45</v>
      </c>
      <c r="D83" s="1" t="s">
        <v>423</v>
      </c>
      <c r="E83" s="1" t="s">
        <v>424</v>
      </c>
      <c r="F83" s="1" t="s">
        <v>425</v>
      </c>
      <c r="G83" s="4">
        <v>23670</v>
      </c>
      <c r="H83" s="4">
        <v>0</v>
      </c>
      <c r="I83" s="2">
        <v>44229</v>
      </c>
      <c r="J83" s="2">
        <v>45323</v>
      </c>
      <c r="K83" s="2">
        <v>45108</v>
      </c>
      <c r="L83" s="1" t="s">
        <v>524</v>
      </c>
      <c r="M83" s="1" t="s">
        <v>8</v>
      </c>
      <c r="N83" s="1" t="s">
        <v>8</v>
      </c>
      <c r="O83" s="1">
        <v>3879947</v>
      </c>
    </row>
    <row r="84" spans="1:15" ht="40.200000000000003" x14ac:dyDescent="0.3">
      <c r="A84" s="1" t="s">
        <v>426</v>
      </c>
      <c r="B84" s="1" t="s">
        <v>427</v>
      </c>
      <c r="C84" s="1" t="s">
        <v>45</v>
      </c>
      <c r="D84" s="1" t="s">
        <v>428</v>
      </c>
      <c r="E84" s="1" t="s">
        <v>118</v>
      </c>
      <c r="F84" s="1" t="s">
        <v>429</v>
      </c>
      <c r="G84" s="4">
        <v>13800</v>
      </c>
      <c r="H84" s="4">
        <v>0</v>
      </c>
      <c r="I84" s="2">
        <v>44227</v>
      </c>
      <c r="J84" s="2">
        <v>45321</v>
      </c>
      <c r="K84" s="2">
        <v>45110</v>
      </c>
      <c r="L84" s="1" t="s">
        <v>524</v>
      </c>
      <c r="M84" s="1" t="s">
        <v>8</v>
      </c>
      <c r="N84" s="1" t="s">
        <v>8</v>
      </c>
      <c r="O84" s="1" t="str">
        <f>"08069521"</f>
        <v>08069521</v>
      </c>
    </row>
    <row r="85" spans="1:15" ht="40.200000000000003" x14ac:dyDescent="0.3">
      <c r="A85" s="1" t="s">
        <v>430</v>
      </c>
      <c r="B85" s="1" t="s">
        <v>431</v>
      </c>
      <c r="C85" s="1" t="s">
        <v>45</v>
      </c>
      <c r="D85" s="1" t="s">
        <v>432</v>
      </c>
      <c r="E85" s="1" t="s">
        <v>118</v>
      </c>
      <c r="F85" s="1" t="s">
        <v>433</v>
      </c>
      <c r="G85" s="4">
        <v>10142</v>
      </c>
      <c r="H85" s="4">
        <v>0</v>
      </c>
      <c r="I85" s="2">
        <v>44227</v>
      </c>
      <c r="J85" s="2">
        <v>45321</v>
      </c>
      <c r="K85" s="2">
        <v>45110</v>
      </c>
      <c r="L85" s="1" t="s">
        <v>524</v>
      </c>
      <c r="M85" s="1" t="s">
        <v>8</v>
      </c>
      <c r="N85" s="1" t="s">
        <v>8</v>
      </c>
      <c r="O85" s="1" t="str">
        <f>"08069521"</f>
        <v>08069521</v>
      </c>
    </row>
    <row r="86" spans="1:15" x14ac:dyDescent="0.3">
      <c r="A86" s="1" t="s">
        <v>435</v>
      </c>
      <c r="B86" s="1" t="s">
        <v>434</v>
      </c>
      <c r="C86" s="1" t="s">
        <v>332</v>
      </c>
      <c r="D86" s="1" t="s">
        <v>434</v>
      </c>
      <c r="E86" s="1" t="s">
        <v>605</v>
      </c>
      <c r="F86" s="1" t="s">
        <v>333</v>
      </c>
      <c r="G86" s="4">
        <v>52500</v>
      </c>
      <c r="H86" s="4">
        <v>0</v>
      </c>
      <c r="I86" s="2">
        <v>43831</v>
      </c>
      <c r="J86" s="2">
        <v>45107</v>
      </c>
      <c r="K86" s="2">
        <v>44935</v>
      </c>
      <c r="L86" s="1" t="s">
        <v>524</v>
      </c>
      <c r="M86" s="1" t="s">
        <v>7</v>
      </c>
      <c r="N86" s="1" t="s">
        <v>8</v>
      </c>
      <c r="O86" s="1">
        <v>3994866</v>
      </c>
    </row>
    <row r="87" spans="1:15" ht="27" x14ac:dyDescent="0.3">
      <c r="A87" s="1" t="s">
        <v>437</v>
      </c>
      <c r="B87" s="1" t="s">
        <v>438</v>
      </c>
      <c r="C87" s="1" t="s">
        <v>45</v>
      </c>
      <c r="D87" s="1" t="s">
        <v>438</v>
      </c>
      <c r="E87" s="1" t="s">
        <v>439</v>
      </c>
      <c r="F87" s="1" t="s">
        <v>440</v>
      </c>
      <c r="G87" s="4">
        <v>7790.4</v>
      </c>
      <c r="H87" s="4">
        <v>0</v>
      </c>
      <c r="I87" s="2">
        <v>44256</v>
      </c>
      <c r="J87" s="2">
        <v>44985</v>
      </c>
      <c r="K87" s="2">
        <v>44805</v>
      </c>
      <c r="L87" s="1" t="s">
        <v>76</v>
      </c>
      <c r="M87" s="1" t="s">
        <v>38</v>
      </c>
      <c r="N87" s="1" t="s">
        <v>38</v>
      </c>
      <c r="O87" s="1"/>
    </row>
    <row r="88" spans="1:15" ht="40.200000000000003" x14ac:dyDescent="0.3">
      <c r="A88" s="1" t="s">
        <v>441</v>
      </c>
      <c r="B88" s="1" t="s">
        <v>442</v>
      </c>
      <c r="C88" s="1" t="s">
        <v>495</v>
      </c>
      <c r="D88" s="1" t="s">
        <v>442</v>
      </c>
      <c r="E88" s="1" t="s">
        <v>523</v>
      </c>
      <c r="F88" s="1" t="s">
        <v>443</v>
      </c>
      <c r="G88" s="4">
        <v>50000</v>
      </c>
      <c r="H88" s="4">
        <v>0</v>
      </c>
      <c r="I88" s="2">
        <v>44256</v>
      </c>
      <c r="J88" s="2">
        <v>44985</v>
      </c>
      <c r="K88" s="2">
        <v>44896</v>
      </c>
      <c r="L88" s="1" t="s">
        <v>60</v>
      </c>
      <c r="M88" s="1" t="s">
        <v>7</v>
      </c>
      <c r="N88" s="1" t="s">
        <v>8</v>
      </c>
      <c r="O88" s="1">
        <v>9370677</v>
      </c>
    </row>
    <row r="89" spans="1:15" ht="27" x14ac:dyDescent="0.3">
      <c r="A89" s="1" t="s">
        <v>444</v>
      </c>
      <c r="B89" s="1" t="s">
        <v>445</v>
      </c>
      <c r="C89" s="1" t="s">
        <v>138</v>
      </c>
      <c r="D89" s="1" t="s">
        <v>446</v>
      </c>
      <c r="E89" s="1" t="s">
        <v>447</v>
      </c>
      <c r="F89" s="1" t="s">
        <v>448</v>
      </c>
      <c r="G89" s="4">
        <v>17653.8</v>
      </c>
      <c r="H89" s="4">
        <v>0</v>
      </c>
      <c r="I89" s="2">
        <v>44287</v>
      </c>
      <c r="J89" s="2">
        <v>45382</v>
      </c>
      <c r="K89" s="2">
        <v>45200</v>
      </c>
      <c r="L89" s="1" t="s">
        <v>376</v>
      </c>
      <c r="M89" s="1" t="s">
        <v>8</v>
      </c>
      <c r="N89" s="1" t="s">
        <v>8</v>
      </c>
      <c r="O89" s="1"/>
    </row>
    <row r="90" spans="1:15" ht="27" x14ac:dyDescent="0.3">
      <c r="A90" s="1" t="s">
        <v>449</v>
      </c>
      <c r="B90" s="1" t="s">
        <v>450</v>
      </c>
      <c r="C90" s="1" t="s">
        <v>28</v>
      </c>
      <c r="D90" s="1" t="s">
        <v>450</v>
      </c>
      <c r="E90" s="1" t="s">
        <v>451</v>
      </c>
      <c r="F90" s="1" t="s">
        <v>452</v>
      </c>
      <c r="G90" s="4">
        <v>270000</v>
      </c>
      <c r="H90" s="4">
        <v>0</v>
      </c>
      <c r="I90" s="2">
        <v>44105</v>
      </c>
      <c r="J90" s="2">
        <v>45565</v>
      </c>
      <c r="K90" s="2">
        <v>44774</v>
      </c>
      <c r="L90" s="1" t="s">
        <v>76</v>
      </c>
      <c r="M90" s="1" t="s">
        <v>7</v>
      </c>
      <c r="N90" s="1" t="s">
        <v>8</v>
      </c>
      <c r="O90" s="1" t="str">
        <f>"02574815"</f>
        <v>02574815</v>
      </c>
    </row>
    <row r="91" spans="1:15" ht="40.200000000000003" x14ac:dyDescent="0.3">
      <c r="A91" s="1" t="s">
        <v>453</v>
      </c>
      <c r="B91" s="1" t="s">
        <v>454</v>
      </c>
      <c r="C91" s="1" t="s">
        <v>51</v>
      </c>
      <c r="D91" s="1" t="s">
        <v>455</v>
      </c>
      <c r="E91" s="1" t="s">
        <v>606</v>
      </c>
      <c r="F91" s="1" t="s">
        <v>456</v>
      </c>
      <c r="G91" s="4">
        <v>177500</v>
      </c>
      <c r="H91" s="4">
        <v>0</v>
      </c>
      <c r="I91" s="2">
        <v>44287</v>
      </c>
      <c r="J91" s="2">
        <v>45382</v>
      </c>
      <c r="K91" s="2">
        <v>45199</v>
      </c>
      <c r="L91" s="1" t="s">
        <v>60</v>
      </c>
      <c r="M91" s="1" t="s">
        <v>7</v>
      </c>
      <c r="N91" s="1" t="s">
        <v>8</v>
      </c>
      <c r="O91" s="1" t="s">
        <v>457</v>
      </c>
    </row>
    <row r="92" spans="1:15" ht="27" x14ac:dyDescent="0.3">
      <c r="A92" s="1" t="s">
        <v>458</v>
      </c>
      <c r="B92" s="1" t="s">
        <v>459</v>
      </c>
      <c r="C92" s="1" t="s">
        <v>129</v>
      </c>
      <c r="D92" s="1" t="s">
        <v>459</v>
      </c>
      <c r="E92" s="1" t="s">
        <v>460</v>
      </c>
      <c r="F92" s="1" t="s">
        <v>461</v>
      </c>
      <c r="G92" s="4">
        <v>100000</v>
      </c>
      <c r="H92" s="4">
        <v>0</v>
      </c>
      <c r="I92" s="2">
        <v>44287</v>
      </c>
      <c r="J92" s="2">
        <v>45747</v>
      </c>
      <c r="K92" s="2">
        <v>45566</v>
      </c>
      <c r="L92" s="1" t="s">
        <v>76</v>
      </c>
      <c r="M92" s="1" t="s">
        <v>7</v>
      </c>
      <c r="N92" s="1" t="s">
        <v>8</v>
      </c>
      <c r="O92" s="1">
        <v>11853324</v>
      </c>
    </row>
    <row r="93" spans="1:15" ht="40.200000000000003" x14ac:dyDescent="0.3">
      <c r="A93" s="1" t="s">
        <v>462</v>
      </c>
      <c r="B93" s="1" t="s">
        <v>463</v>
      </c>
      <c r="C93" s="1" t="s">
        <v>129</v>
      </c>
      <c r="D93" s="1" t="s">
        <v>464</v>
      </c>
      <c r="E93" s="1" t="s">
        <v>465</v>
      </c>
      <c r="F93" s="1" t="s">
        <v>466</v>
      </c>
      <c r="G93" s="4">
        <v>123165</v>
      </c>
      <c r="H93" s="4">
        <v>0</v>
      </c>
      <c r="I93" s="2">
        <v>44299</v>
      </c>
      <c r="J93" s="2">
        <v>45473</v>
      </c>
      <c r="K93" s="2">
        <v>45383</v>
      </c>
      <c r="L93" s="1" t="s">
        <v>37</v>
      </c>
      <c r="M93" s="1" t="s">
        <v>7</v>
      </c>
      <c r="N93" s="1" t="s">
        <v>8</v>
      </c>
      <c r="O93" s="1" t="str">
        <f>"03548808"</f>
        <v>03548808</v>
      </c>
    </row>
    <row r="94" spans="1:15" ht="40.200000000000003" x14ac:dyDescent="0.3">
      <c r="A94" s="1" t="s">
        <v>468</v>
      </c>
      <c r="B94" s="1" t="s">
        <v>469</v>
      </c>
      <c r="C94" s="1" t="s">
        <v>112</v>
      </c>
      <c r="D94" s="1" t="s">
        <v>469</v>
      </c>
      <c r="E94" s="1" t="s">
        <v>467</v>
      </c>
      <c r="F94" s="1" t="s">
        <v>470</v>
      </c>
      <c r="G94" s="4">
        <v>75000</v>
      </c>
      <c r="H94" s="4">
        <v>0</v>
      </c>
      <c r="I94" s="2">
        <v>44287</v>
      </c>
      <c r="J94" s="2">
        <v>46112</v>
      </c>
      <c r="K94" s="2">
        <v>45747</v>
      </c>
      <c r="L94" s="1" t="s">
        <v>76</v>
      </c>
      <c r="M94" s="1" t="s">
        <v>7</v>
      </c>
      <c r="N94" s="1" t="s">
        <v>8</v>
      </c>
      <c r="O94" s="1">
        <v>3151938</v>
      </c>
    </row>
    <row r="95" spans="1:15" ht="40.200000000000003" x14ac:dyDescent="0.3">
      <c r="A95" s="1" t="s">
        <v>471</v>
      </c>
      <c r="B95" s="1" t="s">
        <v>472</v>
      </c>
      <c r="C95" s="1" t="s">
        <v>133</v>
      </c>
      <c r="D95" s="1" t="s">
        <v>472</v>
      </c>
      <c r="E95" s="1" t="s">
        <v>607</v>
      </c>
      <c r="F95" s="1" t="s">
        <v>473</v>
      </c>
      <c r="G95" s="4">
        <v>4800000</v>
      </c>
      <c r="H95" s="4">
        <v>0</v>
      </c>
      <c r="I95" s="2">
        <v>44348</v>
      </c>
      <c r="J95" s="2">
        <v>45808</v>
      </c>
      <c r="K95" s="2">
        <v>45443</v>
      </c>
      <c r="L95" s="1" t="s">
        <v>76</v>
      </c>
      <c r="M95" s="1" t="s">
        <v>7</v>
      </c>
      <c r="N95" s="1" t="s">
        <v>8</v>
      </c>
      <c r="O95" s="1" t="str">
        <f>"02227962"</f>
        <v>02227962</v>
      </c>
    </row>
    <row r="96" spans="1:15" ht="27" x14ac:dyDescent="0.3">
      <c r="A96" s="1" t="s">
        <v>474</v>
      </c>
      <c r="B96" s="1" t="s">
        <v>475</v>
      </c>
      <c r="C96" s="1" t="s">
        <v>28</v>
      </c>
      <c r="D96" s="1" t="s">
        <v>475</v>
      </c>
      <c r="E96" s="1" t="s">
        <v>608</v>
      </c>
      <c r="F96" s="1" t="s">
        <v>476</v>
      </c>
      <c r="G96" s="4">
        <v>34965</v>
      </c>
      <c r="H96" s="4">
        <v>0</v>
      </c>
      <c r="I96" s="2">
        <v>44330</v>
      </c>
      <c r="J96" s="2">
        <v>46155</v>
      </c>
      <c r="K96" s="2">
        <v>45337</v>
      </c>
      <c r="L96" s="1" t="s">
        <v>37</v>
      </c>
      <c r="M96" s="1" t="s">
        <v>7</v>
      </c>
      <c r="N96" s="1" t="s">
        <v>8</v>
      </c>
      <c r="O96" s="1" t="str">
        <f>"02230104"</f>
        <v>02230104</v>
      </c>
    </row>
    <row r="97" spans="1:15" ht="27" x14ac:dyDescent="0.3">
      <c r="A97" s="1" t="s">
        <v>477</v>
      </c>
      <c r="B97" s="1" t="s">
        <v>478</v>
      </c>
      <c r="C97" s="1" t="s">
        <v>45</v>
      </c>
      <c r="D97" s="1" t="s">
        <v>478</v>
      </c>
      <c r="E97" s="1" t="s">
        <v>479</v>
      </c>
      <c r="F97" s="1" t="s">
        <v>480</v>
      </c>
      <c r="G97" s="4">
        <v>84550</v>
      </c>
      <c r="H97" s="4">
        <v>0</v>
      </c>
      <c r="I97" s="2">
        <v>44298</v>
      </c>
      <c r="J97" s="2">
        <v>46123</v>
      </c>
      <c r="K97" s="2">
        <v>45748</v>
      </c>
      <c r="L97" s="1" t="s">
        <v>76</v>
      </c>
      <c r="M97" s="1" t="s">
        <v>8</v>
      </c>
      <c r="N97" s="1" t="s">
        <v>8</v>
      </c>
      <c r="O97" s="1">
        <v>2579852</v>
      </c>
    </row>
    <row r="98" spans="1:15" ht="27" x14ac:dyDescent="0.3">
      <c r="A98" s="1" t="s">
        <v>482</v>
      </c>
      <c r="B98" s="1" t="s">
        <v>483</v>
      </c>
      <c r="C98" s="1" t="s">
        <v>495</v>
      </c>
      <c r="D98" s="1" t="s">
        <v>483</v>
      </c>
      <c r="E98" s="1" t="s">
        <v>484</v>
      </c>
      <c r="F98" s="1" t="s">
        <v>485</v>
      </c>
      <c r="G98" s="4">
        <v>72000</v>
      </c>
      <c r="H98" s="4">
        <v>0</v>
      </c>
      <c r="I98" s="2">
        <v>43280</v>
      </c>
      <c r="J98" s="2">
        <v>46142</v>
      </c>
      <c r="K98" s="2">
        <v>44805</v>
      </c>
      <c r="L98" s="1" t="s">
        <v>48</v>
      </c>
      <c r="M98" s="1" t="s">
        <v>7</v>
      </c>
      <c r="N98" s="1" t="s">
        <v>8</v>
      </c>
      <c r="O98" s="1" t="str">
        <f>"05124418"</f>
        <v>05124418</v>
      </c>
    </row>
    <row r="99" spans="1:15" ht="27" x14ac:dyDescent="0.3">
      <c r="A99" s="1" t="s">
        <v>486</v>
      </c>
      <c r="B99" s="1" t="s">
        <v>487</v>
      </c>
      <c r="C99" s="1" t="s">
        <v>138</v>
      </c>
      <c r="D99" s="1" t="s">
        <v>487</v>
      </c>
      <c r="E99" s="1" t="s">
        <v>488</v>
      </c>
      <c r="F99" s="1" t="s">
        <v>489</v>
      </c>
      <c r="G99" s="4">
        <v>141779.79999999999</v>
      </c>
      <c r="H99" s="4">
        <v>0</v>
      </c>
      <c r="I99" s="2">
        <v>43945</v>
      </c>
      <c r="J99" s="2">
        <v>46102</v>
      </c>
      <c r="K99" s="2">
        <v>45748</v>
      </c>
      <c r="L99" s="1" t="s">
        <v>524</v>
      </c>
      <c r="M99" s="1" t="s">
        <v>7</v>
      </c>
      <c r="N99" s="1" t="s">
        <v>8</v>
      </c>
      <c r="O99" s="1" t="str">
        <f>"05937380"</f>
        <v>05937380</v>
      </c>
    </row>
    <row r="100" spans="1:15" ht="27" x14ac:dyDescent="0.3">
      <c r="A100" s="1" t="s">
        <v>490</v>
      </c>
      <c r="B100" s="1" t="s">
        <v>491</v>
      </c>
      <c r="C100" s="1" t="s">
        <v>45</v>
      </c>
      <c r="D100" s="1" t="s">
        <v>491</v>
      </c>
      <c r="E100" s="1" t="s">
        <v>351</v>
      </c>
      <c r="F100" s="1" t="s">
        <v>168</v>
      </c>
      <c r="G100" s="4">
        <v>325000</v>
      </c>
      <c r="H100" s="4">
        <v>0</v>
      </c>
      <c r="I100" s="2">
        <v>44287</v>
      </c>
      <c r="J100" s="2">
        <v>46112</v>
      </c>
      <c r="K100" s="2">
        <v>45748</v>
      </c>
      <c r="L100" s="1" t="s">
        <v>76</v>
      </c>
      <c r="M100" s="1" t="s">
        <v>7</v>
      </c>
      <c r="N100" s="1" t="s">
        <v>8</v>
      </c>
      <c r="O100" s="1" t="str">
        <f>"02084294"</f>
        <v>02084294</v>
      </c>
    </row>
    <row r="101" spans="1:15" ht="27" x14ac:dyDescent="0.3">
      <c r="A101" s="1" t="s">
        <v>492</v>
      </c>
      <c r="B101" s="1" t="s">
        <v>493</v>
      </c>
      <c r="C101" s="1" t="s">
        <v>225</v>
      </c>
      <c r="D101" s="1" t="s">
        <v>493</v>
      </c>
      <c r="E101" s="1" t="s">
        <v>609</v>
      </c>
      <c r="F101" s="1" t="s">
        <v>494</v>
      </c>
      <c r="G101" s="4">
        <v>4335000</v>
      </c>
      <c r="H101" s="4">
        <v>0</v>
      </c>
      <c r="I101" s="2">
        <v>44287</v>
      </c>
      <c r="J101" s="2">
        <v>44804</v>
      </c>
      <c r="K101" s="2">
        <v>44804</v>
      </c>
      <c r="L101" s="1" t="s">
        <v>524</v>
      </c>
      <c r="M101" s="1" t="s">
        <v>7</v>
      </c>
      <c r="N101" s="1" t="s">
        <v>8</v>
      </c>
      <c r="O101" s="1" t="str">
        <f>"08487950"</f>
        <v>08487950</v>
      </c>
    </row>
    <row r="102" spans="1:15" ht="27" x14ac:dyDescent="0.3">
      <c r="A102" s="1" t="s">
        <v>496</v>
      </c>
      <c r="B102" s="1" t="s">
        <v>46</v>
      </c>
      <c r="C102" s="1" t="s">
        <v>45</v>
      </c>
      <c r="D102" s="1" t="s">
        <v>46</v>
      </c>
      <c r="E102" s="1" t="s">
        <v>47</v>
      </c>
      <c r="F102" s="1" t="s">
        <v>480</v>
      </c>
      <c r="G102" s="4">
        <v>292358.2</v>
      </c>
      <c r="H102" s="4">
        <v>0</v>
      </c>
      <c r="I102" s="2">
        <v>44317</v>
      </c>
      <c r="J102" s="2">
        <v>45412</v>
      </c>
      <c r="K102" s="2">
        <v>45047</v>
      </c>
      <c r="L102" s="1" t="s">
        <v>76</v>
      </c>
      <c r="M102" s="1" t="s">
        <v>8</v>
      </c>
      <c r="N102" s="1" t="s">
        <v>8</v>
      </c>
      <c r="O102" s="1">
        <v>2579852</v>
      </c>
    </row>
    <row r="103" spans="1:15" ht="40.200000000000003" x14ac:dyDescent="0.3">
      <c r="A103" s="1" t="s">
        <v>499</v>
      </c>
      <c r="B103" s="1" t="s">
        <v>500</v>
      </c>
      <c r="C103" s="1" t="s">
        <v>51</v>
      </c>
      <c r="D103" s="1" t="s">
        <v>501</v>
      </c>
      <c r="E103" s="1" t="s">
        <v>610</v>
      </c>
      <c r="F103" s="1" t="s">
        <v>502</v>
      </c>
      <c r="G103" s="4">
        <v>8500000</v>
      </c>
      <c r="H103" s="4">
        <v>0</v>
      </c>
      <c r="I103" s="2">
        <v>44348</v>
      </c>
      <c r="J103" s="2">
        <v>45443</v>
      </c>
      <c r="K103" s="2">
        <v>45291</v>
      </c>
      <c r="L103" s="1" t="s">
        <v>524</v>
      </c>
      <c r="M103" s="1" t="s">
        <v>7</v>
      </c>
      <c r="N103" s="1" t="s">
        <v>8</v>
      </c>
      <c r="O103" s="1">
        <v>1024207</v>
      </c>
    </row>
    <row r="104" spans="1:15" ht="53.4" x14ac:dyDescent="0.3">
      <c r="A104" s="1" t="s">
        <v>503</v>
      </c>
      <c r="B104" s="1" t="s">
        <v>504</v>
      </c>
      <c r="C104" s="1" t="s">
        <v>133</v>
      </c>
      <c r="D104" s="1" t="s">
        <v>505</v>
      </c>
      <c r="E104" s="1" t="s">
        <v>506</v>
      </c>
      <c r="F104" s="1" t="s">
        <v>507</v>
      </c>
      <c r="G104" s="4">
        <v>7298</v>
      </c>
      <c r="H104" s="4">
        <v>0</v>
      </c>
      <c r="I104" s="2">
        <v>44378</v>
      </c>
      <c r="J104" s="2">
        <v>44742</v>
      </c>
      <c r="K104" s="2">
        <v>44593</v>
      </c>
      <c r="L104" s="1" t="s">
        <v>376</v>
      </c>
      <c r="M104" s="1" t="s">
        <v>38</v>
      </c>
      <c r="N104" s="1" t="s">
        <v>8</v>
      </c>
      <c r="O104" s="1" t="str">
        <f>"07750971"</f>
        <v>07750971</v>
      </c>
    </row>
    <row r="105" spans="1:15" ht="27" x14ac:dyDescent="0.3">
      <c r="A105" s="1" t="s">
        <v>508</v>
      </c>
      <c r="B105" s="1" t="s">
        <v>509</v>
      </c>
      <c r="C105" s="1" t="s">
        <v>138</v>
      </c>
      <c r="D105" s="1" t="s">
        <v>509</v>
      </c>
      <c r="E105" s="1" t="s">
        <v>510</v>
      </c>
      <c r="F105" s="1" t="s">
        <v>511</v>
      </c>
      <c r="G105" s="4">
        <v>158390.6</v>
      </c>
      <c r="H105" s="4">
        <v>0</v>
      </c>
      <c r="I105" s="2">
        <v>44361</v>
      </c>
      <c r="J105" s="2">
        <v>46186</v>
      </c>
      <c r="K105" s="2">
        <v>45689</v>
      </c>
      <c r="L105" s="1" t="s">
        <v>76</v>
      </c>
      <c r="M105" s="1" t="s">
        <v>38</v>
      </c>
      <c r="N105" s="1" t="s">
        <v>8</v>
      </c>
      <c r="O105" s="1" t="str">
        <f>"00115834"</f>
        <v>00115834</v>
      </c>
    </row>
    <row r="106" spans="1:15" ht="27" x14ac:dyDescent="0.3">
      <c r="A106" s="1" t="s">
        <v>512</v>
      </c>
      <c r="B106" s="1" t="s">
        <v>513</v>
      </c>
      <c r="C106" s="1" t="s">
        <v>28</v>
      </c>
      <c r="D106" s="1" t="s">
        <v>513</v>
      </c>
      <c r="E106" s="1" t="s">
        <v>514</v>
      </c>
      <c r="F106" s="1" t="s">
        <v>515</v>
      </c>
      <c r="G106" s="4">
        <v>12200.52</v>
      </c>
      <c r="H106" s="4">
        <v>0</v>
      </c>
      <c r="I106" s="2">
        <v>44404</v>
      </c>
      <c r="J106" s="2">
        <v>44651</v>
      </c>
      <c r="K106" s="2">
        <v>44593</v>
      </c>
      <c r="L106" s="1" t="s">
        <v>61</v>
      </c>
      <c r="M106" s="1" t="s">
        <v>7</v>
      </c>
      <c r="N106" s="1" t="s">
        <v>8</v>
      </c>
      <c r="O106" s="1" t="str">
        <f>"09998796"</f>
        <v>09998796</v>
      </c>
    </row>
    <row r="107" spans="1:15" ht="27" x14ac:dyDescent="0.3">
      <c r="A107" s="1" t="s">
        <v>516</v>
      </c>
      <c r="B107" s="1" t="s">
        <v>517</v>
      </c>
      <c r="C107" s="1" t="s">
        <v>2</v>
      </c>
      <c r="D107" s="1" t="s">
        <v>518</v>
      </c>
      <c r="E107" s="1" t="s">
        <v>611</v>
      </c>
      <c r="F107" s="1" t="s">
        <v>519</v>
      </c>
      <c r="G107" s="4">
        <v>56500</v>
      </c>
      <c r="H107" s="4">
        <v>0</v>
      </c>
      <c r="I107" s="2">
        <v>44470</v>
      </c>
      <c r="J107" s="2">
        <v>46295</v>
      </c>
      <c r="K107" s="2">
        <v>45323</v>
      </c>
      <c r="L107" s="1" t="s">
        <v>48</v>
      </c>
      <c r="M107" s="1" t="s">
        <v>7</v>
      </c>
      <c r="N107" s="1" t="s">
        <v>8</v>
      </c>
      <c r="O107" s="1" t="str">
        <f>"02652033"</f>
        <v>02652033</v>
      </c>
    </row>
    <row r="108" spans="1:15" ht="27" x14ac:dyDescent="0.3">
      <c r="A108" s="1" t="s">
        <v>526</v>
      </c>
      <c r="B108" s="1" t="s">
        <v>134</v>
      </c>
      <c r="C108" s="1" t="s">
        <v>133</v>
      </c>
      <c r="D108" s="1" t="s">
        <v>134</v>
      </c>
      <c r="E108" s="1" t="s">
        <v>135</v>
      </c>
      <c r="F108" s="1" t="s">
        <v>527</v>
      </c>
      <c r="G108" s="4">
        <v>30000</v>
      </c>
      <c r="H108" s="4">
        <v>0</v>
      </c>
      <c r="I108" s="2">
        <v>44287</v>
      </c>
      <c r="J108" s="2">
        <v>45016</v>
      </c>
      <c r="K108" s="2">
        <v>44713</v>
      </c>
      <c r="L108" s="1" t="s">
        <v>524</v>
      </c>
      <c r="M108" s="1" t="s">
        <v>8</v>
      </c>
      <c r="N108" s="1" t="s">
        <v>38</v>
      </c>
      <c r="O108" s="1">
        <v>2306135</v>
      </c>
    </row>
    <row r="109" spans="1:15" ht="53.4" x14ac:dyDescent="0.3">
      <c r="A109" s="1" t="s">
        <v>528</v>
      </c>
      <c r="B109" s="1" t="s">
        <v>529</v>
      </c>
      <c r="C109" s="1" t="s">
        <v>530</v>
      </c>
      <c r="D109" s="1" t="s">
        <v>531</v>
      </c>
      <c r="E109" s="1" t="s">
        <v>532</v>
      </c>
      <c r="F109" s="1" t="s">
        <v>533</v>
      </c>
      <c r="G109" s="4">
        <v>76210</v>
      </c>
      <c r="H109" s="4">
        <v>0</v>
      </c>
      <c r="I109" s="2">
        <v>44412</v>
      </c>
      <c r="J109" s="2">
        <v>46388</v>
      </c>
      <c r="K109" s="2">
        <v>46174</v>
      </c>
      <c r="L109" s="1" t="s">
        <v>76</v>
      </c>
      <c r="M109" s="1" t="s">
        <v>8</v>
      </c>
      <c r="N109" s="1" t="s">
        <v>8</v>
      </c>
      <c r="O109" s="1" t="str">
        <f>"01628868"</f>
        <v>01628868</v>
      </c>
    </row>
    <row r="110" spans="1:15" ht="27" x14ac:dyDescent="0.3">
      <c r="A110" s="1" t="s">
        <v>534</v>
      </c>
      <c r="B110" s="1" t="s">
        <v>535</v>
      </c>
      <c r="C110" s="1" t="s">
        <v>28</v>
      </c>
      <c r="D110" s="1" t="s">
        <v>536</v>
      </c>
      <c r="E110" s="1" t="s">
        <v>612</v>
      </c>
      <c r="F110" s="1" t="s">
        <v>537</v>
      </c>
      <c r="G110" s="4">
        <v>1500000</v>
      </c>
      <c r="H110" s="4">
        <v>0</v>
      </c>
      <c r="I110" s="2">
        <v>44424</v>
      </c>
      <c r="J110" s="2">
        <v>46295</v>
      </c>
      <c r="K110" s="2">
        <v>44714</v>
      </c>
      <c r="L110" s="1" t="s">
        <v>37</v>
      </c>
      <c r="M110" s="1" t="s">
        <v>8</v>
      </c>
      <c r="N110" s="1" t="s">
        <v>8</v>
      </c>
      <c r="O110" s="1" t="str">
        <f>"03256076"</f>
        <v>03256076</v>
      </c>
    </row>
    <row r="111" spans="1:15" ht="27" x14ac:dyDescent="0.3">
      <c r="A111" s="1" t="s">
        <v>538</v>
      </c>
      <c r="B111" s="1" t="s">
        <v>539</v>
      </c>
      <c r="C111" s="1" t="s">
        <v>2</v>
      </c>
      <c r="D111" s="1" t="s">
        <v>540</v>
      </c>
      <c r="E111" s="1" t="s">
        <v>541</v>
      </c>
      <c r="F111" s="1" t="s">
        <v>542</v>
      </c>
      <c r="G111" s="4">
        <v>40000</v>
      </c>
      <c r="H111" s="4">
        <v>0</v>
      </c>
      <c r="I111" s="2">
        <v>44440</v>
      </c>
      <c r="J111" s="2">
        <v>45900</v>
      </c>
      <c r="K111" s="2">
        <v>45900</v>
      </c>
      <c r="L111" s="1" t="s">
        <v>76</v>
      </c>
      <c r="M111" s="1" t="s">
        <v>8</v>
      </c>
      <c r="N111" s="1" t="s">
        <v>8</v>
      </c>
      <c r="O111" s="1" t="str">
        <f>"00442696"</f>
        <v>00442696</v>
      </c>
    </row>
    <row r="112" spans="1:15" ht="40.200000000000003" x14ac:dyDescent="0.3">
      <c r="A112" s="1" t="s">
        <v>543</v>
      </c>
      <c r="B112" s="1" t="s">
        <v>544</v>
      </c>
      <c r="C112" s="1" t="s">
        <v>144</v>
      </c>
      <c r="D112" s="1" t="s">
        <v>544</v>
      </c>
      <c r="E112" s="1" t="s">
        <v>613</v>
      </c>
      <c r="F112" s="1" t="s">
        <v>545</v>
      </c>
      <c r="G112" s="4">
        <v>500000</v>
      </c>
      <c r="H112" s="4">
        <v>0</v>
      </c>
      <c r="I112" s="2">
        <v>44470</v>
      </c>
      <c r="J112" s="2">
        <v>46295</v>
      </c>
      <c r="K112" s="2">
        <v>45748</v>
      </c>
      <c r="L112" s="1" t="s">
        <v>524</v>
      </c>
      <c r="M112" s="1" t="s">
        <v>7</v>
      </c>
      <c r="N112" s="1" t="s">
        <v>8</v>
      </c>
      <c r="O112" s="1" t="str">
        <f>"06294877"</f>
        <v>06294877</v>
      </c>
    </row>
    <row r="113" spans="1:15" ht="27" x14ac:dyDescent="0.3">
      <c r="A113" s="1" t="s">
        <v>546</v>
      </c>
      <c r="B113" s="1" t="s">
        <v>87</v>
      </c>
      <c r="C113" s="1" t="s">
        <v>2</v>
      </c>
      <c r="D113" s="1" t="s">
        <v>87</v>
      </c>
      <c r="E113" s="1" t="s">
        <v>547</v>
      </c>
      <c r="F113" s="1" t="s">
        <v>548</v>
      </c>
      <c r="G113" s="4">
        <v>12000</v>
      </c>
      <c r="H113" s="4">
        <v>0</v>
      </c>
      <c r="I113" s="2">
        <v>44456</v>
      </c>
      <c r="J113" s="2">
        <v>44820</v>
      </c>
      <c r="K113" s="2">
        <v>44593</v>
      </c>
      <c r="L113" s="1" t="s">
        <v>76</v>
      </c>
      <c r="M113" s="1" t="s">
        <v>38</v>
      </c>
      <c r="N113" s="1" t="s">
        <v>38</v>
      </c>
      <c r="O113" s="1" t="str">
        <f>"03042545"</f>
        <v>03042545</v>
      </c>
    </row>
    <row r="114" spans="1:15" ht="27" x14ac:dyDescent="0.3">
      <c r="A114" s="1" t="s">
        <v>549</v>
      </c>
      <c r="B114" s="1" t="s">
        <v>550</v>
      </c>
      <c r="C114" s="1" t="s">
        <v>28</v>
      </c>
      <c r="D114" s="1" t="s">
        <v>550</v>
      </c>
      <c r="E114" s="1" t="s">
        <v>551</v>
      </c>
      <c r="F114" s="1" t="s">
        <v>552</v>
      </c>
      <c r="G114" s="4">
        <v>110000</v>
      </c>
      <c r="H114" s="4">
        <v>0</v>
      </c>
      <c r="I114" s="2">
        <v>44501</v>
      </c>
      <c r="J114" s="2">
        <v>45961</v>
      </c>
      <c r="K114" s="2">
        <v>45139</v>
      </c>
      <c r="L114" s="1" t="s">
        <v>76</v>
      </c>
      <c r="M114" s="1" t="s">
        <v>38</v>
      </c>
      <c r="N114" s="1" t="s">
        <v>8</v>
      </c>
      <c r="O114" s="1" t="str">
        <f>"07644080"</f>
        <v>07644080</v>
      </c>
    </row>
    <row r="115" spans="1:15" ht="27" x14ac:dyDescent="0.3">
      <c r="A115" s="1" t="s">
        <v>553</v>
      </c>
      <c r="B115" s="1" t="s">
        <v>554</v>
      </c>
      <c r="C115" s="1" t="s">
        <v>51</v>
      </c>
      <c r="D115" s="1" t="s">
        <v>555</v>
      </c>
      <c r="E115" s="1" t="s">
        <v>416</v>
      </c>
      <c r="F115" s="1" t="s">
        <v>556</v>
      </c>
      <c r="G115" s="4">
        <v>22464.09</v>
      </c>
      <c r="H115" s="4">
        <v>0</v>
      </c>
      <c r="I115" s="2">
        <v>44410</v>
      </c>
      <c r="J115" s="2">
        <v>44742</v>
      </c>
      <c r="K115" s="2">
        <v>44713</v>
      </c>
      <c r="L115" s="1" t="s">
        <v>61</v>
      </c>
      <c r="M115" s="1" t="s">
        <v>8</v>
      </c>
      <c r="N115" s="1" t="s">
        <v>8</v>
      </c>
      <c r="O115" s="1" t="str">
        <f>"01230435"</f>
        <v>01230435</v>
      </c>
    </row>
    <row r="116" spans="1:15" ht="40.200000000000003" x14ac:dyDescent="0.3">
      <c r="A116" s="1" t="s">
        <v>558</v>
      </c>
      <c r="B116" s="1" t="s">
        <v>559</v>
      </c>
      <c r="C116" s="1" t="s">
        <v>112</v>
      </c>
      <c r="D116" s="1" t="s">
        <v>559</v>
      </c>
      <c r="E116" s="1" t="s">
        <v>488</v>
      </c>
      <c r="F116" s="1" t="s">
        <v>560</v>
      </c>
      <c r="G116" s="4">
        <v>106000</v>
      </c>
      <c r="H116" s="4">
        <v>0</v>
      </c>
      <c r="I116" s="2">
        <v>44484</v>
      </c>
      <c r="J116" s="2">
        <v>46112</v>
      </c>
      <c r="K116" s="2">
        <v>45961</v>
      </c>
      <c r="L116" s="1" t="s">
        <v>76</v>
      </c>
      <c r="M116" s="1" t="s">
        <v>7</v>
      </c>
      <c r="N116" s="1" t="s">
        <v>8</v>
      </c>
      <c r="O116" s="1" t="str">
        <f>"05937380"</f>
        <v>05937380</v>
      </c>
    </row>
    <row r="117" spans="1:15" ht="27" x14ac:dyDescent="0.3">
      <c r="A117" s="1" t="s">
        <v>561</v>
      </c>
      <c r="B117" s="1" t="s">
        <v>562</v>
      </c>
      <c r="C117" s="1" t="s">
        <v>225</v>
      </c>
      <c r="D117" s="1" t="s">
        <v>562</v>
      </c>
      <c r="E117" s="1" t="s">
        <v>563</v>
      </c>
      <c r="F117" s="1" t="s">
        <v>564</v>
      </c>
      <c r="G117" s="4">
        <v>34238</v>
      </c>
      <c r="H117" s="4">
        <v>0</v>
      </c>
      <c r="I117" s="2">
        <v>44515</v>
      </c>
      <c r="J117" s="2">
        <v>45975</v>
      </c>
      <c r="K117" s="2">
        <v>44529</v>
      </c>
      <c r="L117" s="1" t="s">
        <v>60</v>
      </c>
      <c r="M117" s="1" t="s">
        <v>8</v>
      </c>
      <c r="N117" s="1" t="s">
        <v>38</v>
      </c>
      <c r="O117" s="1"/>
    </row>
    <row r="118" spans="1:15" ht="27" x14ac:dyDescent="0.3">
      <c r="A118" s="1" t="s">
        <v>565</v>
      </c>
      <c r="B118" s="1" t="s">
        <v>566</v>
      </c>
      <c r="C118" s="1" t="s">
        <v>567</v>
      </c>
      <c r="D118" s="1" t="s">
        <v>568</v>
      </c>
      <c r="E118" s="1" t="s">
        <v>569</v>
      </c>
      <c r="F118" s="1" t="s">
        <v>570</v>
      </c>
      <c r="G118" s="4">
        <v>58000</v>
      </c>
      <c r="H118" s="4">
        <v>0</v>
      </c>
      <c r="I118" s="2">
        <v>44522</v>
      </c>
      <c r="J118" s="2">
        <v>45982</v>
      </c>
      <c r="K118" s="2">
        <v>45617</v>
      </c>
      <c r="L118" s="1" t="s">
        <v>60</v>
      </c>
      <c r="M118" s="1" t="s">
        <v>8</v>
      </c>
      <c r="N118" s="1" t="s">
        <v>8</v>
      </c>
      <c r="O118" s="1">
        <v>2521225</v>
      </c>
    </row>
    <row r="119" spans="1:15" ht="40.200000000000003" x14ac:dyDescent="0.3">
      <c r="A119" s="1" t="s">
        <v>571</v>
      </c>
      <c r="B119" s="1" t="s">
        <v>572</v>
      </c>
      <c r="C119" s="1" t="s">
        <v>557</v>
      </c>
      <c r="D119" s="1" t="s">
        <v>572</v>
      </c>
      <c r="E119" s="1" t="s">
        <v>573</v>
      </c>
      <c r="F119" s="1" t="s">
        <v>574</v>
      </c>
      <c r="G119" s="4">
        <v>39395</v>
      </c>
      <c r="H119" s="4">
        <v>0</v>
      </c>
      <c r="I119" s="2">
        <v>44542</v>
      </c>
      <c r="J119" s="2">
        <v>44740</v>
      </c>
      <c r="K119" s="2">
        <v>44613</v>
      </c>
      <c r="L119" s="1" t="s">
        <v>60</v>
      </c>
      <c r="M119" s="1" t="s">
        <v>8</v>
      </c>
      <c r="N119" s="1" t="s">
        <v>8</v>
      </c>
      <c r="O119" s="1">
        <v>1300409</v>
      </c>
    </row>
    <row r="120" spans="1:15" ht="27" x14ac:dyDescent="0.3">
      <c r="A120" s="1" t="s">
        <v>575</v>
      </c>
      <c r="B120" s="1" t="s">
        <v>576</v>
      </c>
      <c r="C120" s="1" t="s">
        <v>495</v>
      </c>
      <c r="D120" s="1" t="s">
        <v>577</v>
      </c>
      <c r="E120" s="1" t="s">
        <v>578</v>
      </c>
      <c r="F120" s="1" t="s">
        <v>579</v>
      </c>
      <c r="G120" s="4">
        <v>168300</v>
      </c>
      <c r="H120" s="4">
        <v>0</v>
      </c>
      <c r="I120" s="2">
        <v>44496</v>
      </c>
      <c r="J120" s="2">
        <v>45591</v>
      </c>
      <c r="K120" s="2">
        <v>45078</v>
      </c>
      <c r="L120" s="1" t="s">
        <v>76</v>
      </c>
      <c r="M120" s="1" t="s">
        <v>7</v>
      </c>
      <c r="N120" s="1" t="s">
        <v>8</v>
      </c>
      <c r="O120" s="1" t="str">
        <f>"03017251"</f>
        <v>03017251</v>
      </c>
    </row>
    <row r="121" spans="1:15" ht="40.200000000000003" x14ac:dyDescent="0.3">
      <c r="A121" s="1" t="s">
        <v>580</v>
      </c>
      <c r="B121" s="1" t="s">
        <v>581</v>
      </c>
      <c r="C121" s="1" t="s">
        <v>309</v>
      </c>
      <c r="D121" s="1" t="s">
        <v>581</v>
      </c>
      <c r="E121" s="1" t="s">
        <v>582</v>
      </c>
      <c r="F121" s="1" t="s">
        <v>583</v>
      </c>
      <c r="G121" s="4">
        <v>75000</v>
      </c>
      <c r="H121" s="4">
        <v>0</v>
      </c>
      <c r="I121" s="2">
        <v>44585</v>
      </c>
      <c r="J121" s="2">
        <v>46410</v>
      </c>
      <c r="K121" s="2">
        <v>45474</v>
      </c>
      <c r="L121" s="1" t="s">
        <v>60</v>
      </c>
      <c r="M121" s="1" t="s">
        <v>8</v>
      </c>
      <c r="N121" s="1" t="s">
        <v>8</v>
      </c>
      <c r="O121" s="1" t="s">
        <v>584</v>
      </c>
    </row>
    <row r="122" spans="1:15" ht="27" x14ac:dyDescent="0.3">
      <c r="A122" s="1" t="s">
        <v>585</v>
      </c>
      <c r="B122" s="1" t="s">
        <v>586</v>
      </c>
      <c r="C122" s="1" t="s">
        <v>161</v>
      </c>
      <c r="D122" s="1" t="s">
        <v>586</v>
      </c>
      <c r="E122" s="1" t="s">
        <v>587</v>
      </c>
      <c r="F122" s="1" t="s">
        <v>588</v>
      </c>
      <c r="G122" s="4">
        <v>1350000</v>
      </c>
      <c r="H122" s="4">
        <v>0</v>
      </c>
      <c r="I122" s="2">
        <v>44652</v>
      </c>
      <c r="J122" s="2">
        <v>47573</v>
      </c>
      <c r="K122" s="2">
        <v>46024</v>
      </c>
      <c r="L122" s="1" t="s">
        <v>60</v>
      </c>
      <c r="M122" s="1" t="s">
        <v>7</v>
      </c>
      <c r="N122" s="1" t="s">
        <v>8</v>
      </c>
      <c r="O122" s="1" t="str">
        <f>"02080646"</f>
        <v>02080646</v>
      </c>
    </row>
    <row r="123" spans="1:15" ht="27" x14ac:dyDescent="0.3">
      <c r="A123" s="1" t="s">
        <v>589</v>
      </c>
      <c r="B123" s="1" t="s">
        <v>590</v>
      </c>
      <c r="C123" s="1" t="s">
        <v>45</v>
      </c>
      <c r="D123" s="1" t="s">
        <v>590</v>
      </c>
      <c r="E123" s="1" t="s">
        <v>591</v>
      </c>
      <c r="F123" s="1" t="s">
        <v>592</v>
      </c>
      <c r="G123" s="4">
        <v>16153.76</v>
      </c>
      <c r="H123" s="4">
        <v>0</v>
      </c>
      <c r="I123" s="2">
        <v>44227</v>
      </c>
      <c r="J123" s="2">
        <v>45687</v>
      </c>
      <c r="K123" s="2">
        <v>44835</v>
      </c>
      <c r="L123" s="1" t="s">
        <v>76</v>
      </c>
      <c r="M123" s="1" t="s">
        <v>38</v>
      </c>
      <c r="N123" s="1" t="s">
        <v>38</v>
      </c>
      <c r="O123" s="1"/>
    </row>
    <row r="124" spans="1:15" ht="27" x14ac:dyDescent="0.3">
      <c r="A124" s="1" t="s">
        <v>614</v>
      </c>
      <c r="B124" s="1" t="s">
        <v>615</v>
      </c>
      <c r="C124" s="1" t="s">
        <v>557</v>
      </c>
      <c r="D124" s="1" t="s">
        <v>615</v>
      </c>
      <c r="E124" s="1" t="s">
        <v>616</v>
      </c>
      <c r="F124" s="1" t="s">
        <v>617</v>
      </c>
      <c r="G124" s="4">
        <v>11337.22</v>
      </c>
      <c r="H124" s="4">
        <v>0</v>
      </c>
      <c r="I124" s="2">
        <v>44634</v>
      </c>
      <c r="J124" s="2">
        <v>44694</v>
      </c>
      <c r="K124" s="2">
        <v>44691</v>
      </c>
      <c r="L124" s="1" t="s">
        <v>61</v>
      </c>
      <c r="M124" s="1" t="s">
        <v>38</v>
      </c>
      <c r="N124" s="1" t="s">
        <v>8</v>
      </c>
      <c r="O124" s="1"/>
    </row>
    <row r="125" spans="1:15" ht="40.200000000000003" x14ac:dyDescent="0.3">
      <c r="A125" s="1" t="s">
        <v>618</v>
      </c>
      <c r="B125" s="1" t="s">
        <v>619</v>
      </c>
      <c r="C125" s="1" t="s">
        <v>557</v>
      </c>
      <c r="D125" s="1" t="s">
        <v>619</v>
      </c>
      <c r="E125" s="1" t="s">
        <v>620</v>
      </c>
      <c r="F125" s="1" t="s">
        <v>621</v>
      </c>
      <c r="G125" s="4">
        <v>6325</v>
      </c>
      <c r="H125" s="4">
        <v>0</v>
      </c>
      <c r="I125" s="2">
        <v>44634</v>
      </c>
      <c r="J125" s="2">
        <v>44652</v>
      </c>
      <c r="K125" s="2">
        <v>44641</v>
      </c>
      <c r="L125" s="1" t="s">
        <v>61</v>
      </c>
      <c r="M125" s="1" t="s">
        <v>8</v>
      </c>
      <c r="N125" s="1" t="s">
        <v>8</v>
      </c>
      <c r="O125" s="1"/>
    </row>
    <row r="126" spans="1:15" ht="27" x14ac:dyDescent="0.3">
      <c r="A126" s="1" t="s">
        <v>622</v>
      </c>
      <c r="B126" s="1" t="s">
        <v>436</v>
      </c>
      <c r="C126" s="1" t="s">
        <v>45</v>
      </c>
      <c r="D126" s="1" t="s">
        <v>436</v>
      </c>
      <c r="E126" s="1" t="s">
        <v>47</v>
      </c>
      <c r="F126" s="1" t="s">
        <v>623</v>
      </c>
      <c r="G126" s="4">
        <v>41242</v>
      </c>
      <c r="H126" s="4">
        <v>0</v>
      </c>
      <c r="I126" s="2">
        <v>44603</v>
      </c>
      <c r="J126" s="2">
        <v>45698</v>
      </c>
      <c r="K126" s="2">
        <v>45332</v>
      </c>
      <c r="L126" s="1" t="s">
        <v>76</v>
      </c>
      <c r="M126" s="1" t="s">
        <v>8</v>
      </c>
      <c r="N126" s="1" t="s">
        <v>8</v>
      </c>
      <c r="O126" s="1">
        <v>2579852</v>
      </c>
    </row>
    <row r="127" spans="1:15" ht="27" x14ac:dyDescent="0.3">
      <c r="A127" s="1" t="s">
        <v>624</v>
      </c>
      <c r="B127" s="1" t="s">
        <v>625</v>
      </c>
      <c r="C127" s="1" t="s">
        <v>626</v>
      </c>
      <c r="D127" s="1" t="s">
        <v>625</v>
      </c>
      <c r="E127" s="1" t="s">
        <v>627</v>
      </c>
      <c r="F127" s="1" t="s">
        <v>628</v>
      </c>
      <c r="G127" s="4">
        <v>5580</v>
      </c>
      <c r="H127" s="4">
        <v>0</v>
      </c>
      <c r="I127" s="2">
        <v>44621</v>
      </c>
      <c r="J127" s="2">
        <v>44985</v>
      </c>
      <c r="K127" s="2">
        <v>44896</v>
      </c>
      <c r="L127" s="1" t="s">
        <v>61</v>
      </c>
      <c r="M127" s="1" t="s">
        <v>38</v>
      </c>
      <c r="N127" s="1" t="s">
        <v>38</v>
      </c>
      <c r="O127" s="1"/>
    </row>
    <row r="128" spans="1:15" ht="27" x14ac:dyDescent="0.3">
      <c r="A128" s="1" t="s">
        <v>629</v>
      </c>
      <c r="B128" s="1" t="s">
        <v>630</v>
      </c>
      <c r="C128" s="1" t="s">
        <v>557</v>
      </c>
      <c r="D128" s="1" t="s">
        <v>630</v>
      </c>
      <c r="E128" s="1" t="s">
        <v>631</v>
      </c>
      <c r="F128" s="1" t="s">
        <v>632</v>
      </c>
      <c r="G128" s="4">
        <v>6420</v>
      </c>
      <c r="H128" s="4">
        <v>0</v>
      </c>
      <c r="I128" s="2">
        <v>44652</v>
      </c>
      <c r="J128" s="2">
        <v>46477</v>
      </c>
      <c r="K128" s="2">
        <v>45670</v>
      </c>
      <c r="L128" s="1" t="s">
        <v>48</v>
      </c>
      <c r="M128" s="1" t="s">
        <v>8</v>
      </c>
      <c r="N128" s="1" t="s">
        <v>8</v>
      </c>
      <c r="O128" s="1" t="str">
        <f>"04063744"</f>
        <v>04063744</v>
      </c>
    </row>
    <row r="129" spans="1:15" ht="53.4" x14ac:dyDescent="0.3">
      <c r="A129" s="1" t="s">
        <v>633</v>
      </c>
      <c r="B129" s="1" t="s">
        <v>634</v>
      </c>
      <c r="C129" s="1" t="s">
        <v>138</v>
      </c>
      <c r="D129" s="1" t="s">
        <v>635</v>
      </c>
      <c r="E129" s="1" t="s">
        <v>481</v>
      </c>
      <c r="F129" s="1" t="s">
        <v>636</v>
      </c>
      <c r="G129" s="4">
        <v>1800000</v>
      </c>
      <c r="H129" s="4">
        <v>0</v>
      </c>
      <c r="I129" s="2">
        <v>44652</v>
      </c>
      <c r="J129" s="2">
        <v>48304</v>
      </c>
      <c r="K129" s="2">
        <v>46357</v>
      </c>
      <c r="L129" s="1" t="s">
        <v>637</v>
      </c>
      <c r="M129" s="1" t="s">
        <v>7</v>
      </c>
      <c r="N129" s="1" t="s">
        <v>8</v>
      </c>
      <c r="O129" s="1">
        <v>3196050</v>
      </c>
    </row>
    <row r="130" spans="1:15" ht="27" x14ac:dyDescent="0.3">
      <c r="A130" s="1" t="s">
        <v>638</v>
      </c>
      <c r="B130" s="1" t="s">
        <v>639</v>
      </c>
      <c r="C130" s="1" t="s">
        <v>51</v>
      </c>
      <c r="D130" s="1" t="s">
        <v>640</v>
      </c>
      <c r="E130" s="1" t="s">
        <v>641</v>
      </c>
      <c r="F130" s="1" t="s">
        <v>642</v>
      </c>
      <c r="G130" s="4">
        <v>11471.5</v>
      </c>
      <c r="H130" s="4">
        <v>0</v>
      </c>
      <c r="I130" s="2">
        <v>44662</v>
      </c>
      <c r="J130" s="2">
        <v>44773</v>
      </c>
      <c r="K130" s="2">
        <v>44753</v>
      </c>
      <c r="L130" s="1" t="s">
        <v>61</v>
      </c>
      <c r="M130" s="1" t="s">
        <v>7</v>
      </c>
      <c r="N130" s="1" t="s">
        <v>8</v>
      </c>
      <c r="O130" s="1">
        <v>4461657</v>
      </c>
    </row>
    <row r="131" spans="1:15" ht="27" x14ac:dyDescent="0.3">
      <c r="A131" s="1" t="s">
        <v>643</v>
      </c>
      <c r="B131" s="1" t="s">
        <v>644</v>
      </c>
      <c r="C131" s="1" t="s">
        <v>626</v>
      </c>
      <c r="D131" s="1" t="s">
        <v>645</v>
      </c>
      <c r="E131" s="1" t="s">
        <v>646</v>
      </c>
      <c r="F131" s="1" t="s">
        <v>647</v>
      </c>
      <c r="G131" s="4">
        <v>12240</v>
      </c>
      <c r="H131" s="4">
        <v>0</v>
      </c>
      <c r="I131" s="2">
        <v>44713</v>
      </c>
      <c r="J131" s="2">
        <v>45077</v>
      </c>
      <c r="K131" s="2">
        <v>45047</v>
      </c>
      <c r="L131" s="1" t="s">
        <v>61</v>
      </c>
      <c r="M131" s="1" t="s">
        <v>38</v>
      </c>
      <c r="N131" s="1" t="s">
        <v>8</v>
      </c>
      <c r="O131" s="1">
        <v>2776536</v>
      </c>
    </row>
    <row r="132" spans="1:15" ht="40.200000000000003" x14ac:dyDescent="0.3">
      <c r="A132" s="1" t="s">
        <v>648</v>
      </c>
      <c r="B132" s="1" t="s">
        <v>649</v>
      </c>
      <c r="C132" s="1" t="s">
        <v>45</v>
      </c>
      <c r="D132" s="1" t="s">
        <v>649</v>
      </c>
      <c r="E132" s="1" t="s">
        <v>62</v>
      </c>
      <c r="F132" s="1" t="s">
        <v>650</v>
      </c>
      <c r="G132" s="4">
        <v>19719</v>
      </c>
      <c r="H132" s="4">
        <v>0</v>
      </c>
      <c r="I132" s="2">
        <v>44652</v>
      </c>
      <c r="J132" s="2">
        <v>45199</v>
      </c>
      <c r="K132" s="2">
        <v>44986</v>
      </c>
      <c r="L132" s="1" t="s">
        <v>76</v>
      </c>
      <c r="M132" s="1" t="s">
        <v>8</v>
      </c>
      <c r="N132" s="1" t="s">
        <v>8</v>
      </c>
      <c r="O132" s="1">
        <v>4800355</v>
      </c>
    </row>
    <row r="133" spans="1:15" ht="27" x14ac:dyDescent="0.3">
      <c r="A133" s="1" t="s">
        <v>651</v>
      </c>
      <c r="B133" s="1" t="s">
        <v>652</v>
      </c>
      <c r="C133" s="1" t="s">
        <v>45</v>
      </c>
      <c r="D133" s="1" t="s">
        <v>652</v>
      </c>
      <c r="E133" s="1" t="s">
        <v>653</v>
      </c>
      <c r="F133" s="1" t="s">
        <v>654</v>
      </c>
      <c r="G133" s="4">
        <v>11067.56</v>
      </c>
      <c r="H133" s="4">
        <v>0</v>
      </c>
      <c r="I133" s="2">
        <v>44459</v>
      </c>
      <c r="J133" s="2">
        <v>45046</v>
      </c>
      <c r="K133" s="2">
        <v>44837</v>
      </c>
      <c r="L133" s="1" t="s">
        <v>61</v>
      </c>
      <c r="M133" s="1" t="s">
        <v>38</v>
      </c>
      <c r="N133" s="1" t="s">
        <v>8</v>
      </c>
      <c r="O133" s="1"/>
    </row>
    <row r="134" spans="1:15" ht="40.200000000000003" x14ac:dyDescent="0.3">
      <c r="A134" s="1" t="s">
        <v>655</v>
      </c>
      <c r="B134" s="1" t="s">
        <v>656</v>
      </c>
      <c r="C134" s="1" t="s">
        <v>51</v>
      </c>
      <c r="D134" s="1" t="s">
        <v>657</v>
      </c>
      <c r="E134" s="1" t="s">
        <v>658</v>
      </c>
      <c r="F134" s="1" t="s">
        <v>659</v>
      </c>
      <c r="G134" s="4">
        <v>5800000</v>
      </c>
      <c r="H134" s="4">
        <v>0</v>
      </c>
      <c r="I134" s="2">
        <v>44682</v>
      </c>
      <c r="J134" s="2">
        <v>46507</v>
      </c>
      <c r="K134" s="2">
        <v>45931</v>
      </c>
      <c r="L134" s="1" t="s">
        <v>524</v>
      </c>
      <c r="M134" s="1" t="s">
        <v>7</v>
      </c>
      <c r="N134" s="1" t="s">
        <v>8</v>
      </c>
      <c r="O134" s="1">
        <v>1260716</v>
      </c>
    </row>
    <row r="135" spans="1:15" ht="27" x14ac:dyDescent="0.3">
      <c r="A135" s="1" t="s">
        <v>660</v>
      </c>
      <c r="B135" s="1" t="s">
        <v>661</v>
      </c>
      <c r="C135" s="1" t="s">
        <v>51</v>
      </c>
      <c r="D135" s="1" t="s">
        <v>661</v>
      </c>
      <c r="E135" s="1" t="s">
        <v>662</v>
      </c>
      <c r="F135" s="1" t="s">
        <v>153</v>
      </c>
      <c r="G135" s="4">
        <v>240000</v>
      </c>
      <c r="H135" s="4">
        <v>0</v>
      </c>
      <c r="I135" s="2">
        <v>44613</v>
      </c>
      <c r="J135" s="2">
        <v>45708</v>
      </c>
      <c r="K135" s="2">
        <v>45342</v>
      </c>
      <c r="L135" s="1" t="s">
        <v>76</v>
      </c>
      <c r="M135" s="1" t="s">
        <v>7</v>
      </c>
      <c r="N135" s="1" t="s">
        <v>8</v>
      </c>
      <c r="O135" s="1"/>
    </row>
    <row r="136" spans="1:15" ht="40.200000000000003" x14ac:dyDescent="0.3">
      <c r="A136" s="1" t="s">
        <v>663</v>
      </c>
      <c r="B136" s="1" t="s">
        <v>664</v>
      </c>
      <c r="C136" s="1" t="s">
        <v>51</v>
      </c>
      <c r="D136" s="1" t="s">
        <v>665</v>
      </c>
      <c r="E136" s="1" t="s">
        <v>666</v>
      </c>
      <c r="F136" s="1" t="s">
        <v>667</v>
      </c>
      <c r="G136" s="4">
        <v>34257.32</v>
      </c>
      <c r="H136" s="4">
        <v>0</v>
      </c>
      <c r="I136" s="2">
        <v>44697</v>
      </c>
      <c r="J136" s="2">
        <v>44757</v>
      </c>
      <c r="K136" s="2">
        <v>44746</v>
      </c>
      <c r="L136" s="1" t="s">
        <v>61</v>
      </c>
      <c r="M136" s="1" t="s">
        <v>7</v>
      </c>
      <c r="N136" s="1" t="s">
        <v>8</v>
      </c>
      <c r="O136" s="1">
        <v>11423750</v>
      </c>
    </row>
    <row r="137" spans="1:15" ht="40.200000000000003" x14ac:dyDescent="0.3">
      <c r="A137" s="1" t="s">
        <v>668</v>
      </c>
      <c r="B137" s="1" t="s">
        <v>669</v>
      </c>
      <c r="C137" s="1" t="s">
        <v>144</v>
      </c>
      <c r="D137" s="1" t="s">
        <v>670</v>
      </c>
      <c r="E137" s="1" t="s">
        <v>658</v>
      </c>
      <c r="F137" s="1" t="s">
        <v>671</v>
      </c>
      <c r="G137" s="4">
        <v>1000000</v>
      </c>
      <c r="H137" s="4">
        <v>0</v>
      </c>
      <c r="I137" s="2">
        <v>44652</v>
      </c>
      <c r="J137" s="2">
        <v>46477</v>
      </c>
      <c r="K137" s="2">
        <v>45659</v>
      </c>
      <c r="L137" s="1" t="s">
        <v>60</v>
      </c>
      <c r="M137" s="1" t="s">
        <v>7</v>
      </c>
      <c r="N137" s="1" t="s">
        <v>8</v>
      </c>
      <c r="O137" s="1"/>
    </row>
    <row r="138" spans="1:15" ht="40.200000000000003" x14ac:dyDescent="0.3">
      <c r="A138" s="1" t="s">
        <v>668</v>
      </c>
      <c r="B138" s="1" t="s">
        <v>672</v>
      </c>
      <c r="C138" s="1" t="s">
        <v>144</v>
      </c>
      <c r="D138" s="1" t="s">
        <v>568</v>
      </c>
      <c r="E138" s="1" t="s">
        <v>146</v>
      </c>
      <c r="F138" s="1" t="s">
        <v>673</v>
      </c>
      <c r="G138" s="4">
        <v>25500</v>
      </c>
      <c r="H138" s="4">
        <v>0</v>
      </c>
      <c r="I138" s="2">
        <v>44621</v>
      </c>
      <c r="J138" s="2">
        <v>44926</v>
      </c>
      <c r="K138" s="2">
        <v>44866</v>
      </c>
      <c r="L138" s="1" t="s">
        <v>60</v>
      </c>
      <c r="M138" s="1" t="s">
        <v>7</v>
      </c>
      <c r="N138" s="1" t="s">
        <v>8</v>
      </c>
      <c r="O138" s="1"/>
    </row>
    <row r="139" spans="1:15" ht="27" x14ac:dyDescent="0.3">
      <c r="A139" s="1" t="s">
        <v>674</v>
      </c>
      <c r="B139" s="1" t="s">
        <v>675</v>
      </c>
      <c r="C139" s="1" t="s">
        <v>211</v>
      </c>
      <c r="D139" s="1" t="s">
        <v>675</v>
      </c>
      <c r="E139" s="1" t="s">
        <v>532</v>
      </c>
      <c r="F139" s="1" t="s">
        <v>86</v>
      </c>
      <c r="G139" s="4">
        <v>95484</v>
      </c>
      <c r="H139" s="4">
        <v>0</v>
      </c>
      <c r="I139" s="2">
        <v>44652</v>
      </c>
      <c r="J139" s="2">
        <v>46112</v>
      </c>
      <c r="K139" s="2">
        <v>45292</v>
      </c>
      <c r="L139" s="1" t="s">
        <v>76</v>
      </c>
      <c r="M139" s="1" t="s">
        <v>8</v>
      </c>
      <c r="N139" s="1" t="s">
        <v>8</v>
      </c>
      <c r="O139" s="1">
        <v>1628868</v>
      </c>
    </row>
    <row r="140" spans="1:15" ht="27" x14ac:dyDescent="0.3">
      <c r="A140" s="1" t="s">
        <v>676</v>
      </c>
      <c r="B140" s="1" t="s">
        <v>677</v>
      </c>
      <c r="C140" s="1" t="s">
        <v>45</v>
      </c>
      <c r="D140" s="1" t="s">
        <v>678</v>
      </c>
      <c r="E140" s="1" t="s">
        <v>679</v>
      </c>
      <c r="F140" s="1" t="s">
        <v>680</v>
      </c>
      <c r="G140" s="4">
        <v>84693.5</v>
      </c>
      <c r="H140" s="4">
        <v>0</v>
      </c>
      <c r="I140" s="2">
        <v>44684</v>
      </c>
      <c r="J140" s="2">
        <v>45961</v>
      </c>
      <c r="K140" s="2">
        <v>45597</v>
      </c>
      <c r="L140" s="1" t="s">
        <v>61</v>
      </c>
      <c r="M140" s="1" t="s">
        <v>7</v>
      </c>
      <c r="N140" s="1" t="s">
        <v>8</v>
      </c>
      <c r="O140" s="1" t="str">
        <f>"02719701"</f>
        <v>02719701</v>
      </c>
    </row>
    <row r="141" spans="1:15" ht="27" x14ac:dyDescent="0.3">
      <c r="A141" s="1" t="s">
        <v>681</v>
      </c>
      <c r="B141" s="1" t="s">
        <v>682</v>
      </c>
      <c r="C141" s="1" t="s">
        <v>45</v>
      </c>
      <c r="D141" s="1" t="s">
        <v>568</v>
      </c>
      <c r="E141" s="1" t="s">
        <v>683</v>
      </c>
      <c r="F141" s="1" t="s">
        <v>684</v>
      </c>
      <c r="G141" s="4">
        <v>12769</v>
      </c>
      <c r="H141" s="4">
        <v>0</v>
      </c>
      <c r="I141" s="2">
        <v>44652</v>
      </c>
      <c r="J141" s="2">
        <v>45016</v>
      </c>
      <c r="K141" s="2">
        <v>44928</v>
      </c>
      <c r="L141" s="1" t="s">
        <v>61</v>
      </c>
      <c r="M141" s="1" t="s">
        <v>38</v>
      </c>
      <c r="N141" s="1" t="s">
        <v>38</v>
      </c>
      <c r="O141" s="1"/>
    </row>
    <row r="142" spans="1:15" x14ac:dyDescent="0.3">
      <c r="A142" s="1" t="s">
        <v>685</v>
      </c>
      <c r="B142" s="1" t="s">
        <v>686</v>
      </c>
      <c r="C142" s="1" t="s">
        <v>133</v>
      </c>
      <c r="D142" s="1" t="s">
        <v>686</v>
      </c>
      <c r="E142" s="1" t="s">
        <v>687</v>
      </c>
      <c r="F142" s="1" t="s">
        <v>688</v>
      </c>
      <c r="G142" s="4">
        <v>9010</v>
      </c>
      <c r="H142" s="4">
        <v>0</v>
      </c>
      <c r="I142" s="2">
        <v>44652</v>
      </c>
      <c r="J142" s="2">
        <v>45747</v>
      </c>
      <c r="K142" s="2">
        <v>45628</v>
      </c>
      <c r="L142" s="1" t="s">
        <v>76</v>
      </c>
      <c r="M142" s="1" t="s">
        <v>38</v>
      </c>
      <c r="N142" s="1" t="s">
        <v>8</v>
      </c>
      <c r="O142" s="1"/>
    </row>
    <row r="143" spans="1:15" ht="27" x14ac:dyDescent="0.3">
      <c r="A143" s="1" t="s">
        <v>689</v>
      </c>
      <c r="B143" s="1" t="s">
        <v>690</v>
      </c>
      <c r="C143" s="1" t="s">
        <v>51</v>
      </c>
      <c r="D143" s="1" t="s">
        <v>690</v>
      </c>
      <c r="E143" s="1" t="s">
        <v>691</v>
      </c>
      <c r="F143" s="1" t="s">
        <v>692</v>
      </c>
      <c r="G143" s="4">
        <v>50000</v>
      </c>
      <c r="H143" s="4">
        <v>0</v>
      </c>
      <c r="I143" s="2">
        <v>44378</v>
      </c>
      <c r="J143" s="2">
        <v>44742</v>
      </c>
      <c r="K143" s="2">
        <v>44725</v>
      </c>
      <c r="L143" s="1" t="s">
        <v>48</v>
      </c>
      <c r="M143" s="1" t="s">
        <v>7</v>
      </c>
      <c r="N143" s="1" t="s">
        <v>8</v>
      </c>
      <c r="O143" s="1" t="s">
        <v>693</v>
      </c>
    </row>
    <row r="144" spans="1:15" ht="27" x14ac:dyDescent="0.3">
      <c r="A144" s="1" t="s">
        <v>694</v>
      </c>
      <c r="B144" s="1" t="s">
        <v>695</v>
      </c>
      <c r="C144" s="1" t="s">
        <v>2</v>
      </c>
      <c r="D144" s="1" t="s">
        <v>695</v>
      </c>
      <c r="E144" s="1" t="s">
        <v>696</v>
      </c>
      <c r="F144" s="1" t="s">
        <v>697</v>
      </c>
      <c r="G144" s="4">
        <v>22160</v>
      </c>
      <c r="H144" s="4">
        <v>0</v>
      </c>
      <c r="I144" s="2">
        <v>44682</v>
      </c>
      <c r="J144" s="2">
        <v>45046</v>
      </c>
      <c r="K144" s="2">
        <v>44896</v>
      </c>
      <c r="L144" s="1" t="s">
        <v>61</v>
      </c>
      <c r="M144" s="1" t="s">
        <v>38</v>
      </c>
      <c r="N144" s="1" t="s">
        <v>38</v>
      </c>
      <c r="O144" s="1"/>
    </row>
    <row r="145" spans="1:15" ht="27" x14ac:dyDescent="0.3">
      <c r="A145" s="1" t="s">
        <v>698</v>
      </c>
      <c r="B145" s="1" t="s">
        <v>699</v>
      </c>
      <c r="C145" s="1" t="s">
        <v>557</v>
      </c>
      <c r="D145" s="1" t="s">
        <v>699</v>
      </c>
      <c r="E145" s="1" t="s">
        <v>700</v>
      </c>
      <c r="F145" s="1" t="s">
        <v>621</v>
      </c>
      <c r="G145" s="4">
        <v>200000</v>
      </c>
      <c r="H145" s="4">
        <v>0</v>
      </c>
      <c r="I145" s="2">
        <v>44621</v>
      </c>
      <c r="J145" s="2">
        <v>44985</v>
      </c>
      <c r="K145" s="2">
        <v>44837</v>
      </c>
      <c r="L145" s="1" t="s">
        <v>61</v>
      </c>
      <c r="M145" s="1" t="s">
        <v>38</v>
      </c>
      <c r="N145" s="1" t="s">
        <v>8</v>
      </c>
      <c r="O145" s="1" t="str">
        <f>"01498153"</f>
        <v>01498153</v>
      </c>
    </row>
    <row r="146" spans="1:15" ht="27" x14ac:dyDescent="0.3">
      <c r="A146" s="1" t="s">
        <v>701</v>
      </c>
      <c r="B146" s="1" t="s">
        <v>699</v>
      </c>
      <c r="C146" s="1" t="s">
        <v>557</v>
      </c>
      <c r="D146" s="1" t="s">
        <v>699</v>
      </c>
      <c r="E146" s="1" t="s">
        <v>702</v>
      </c>
      <c r="F146" s="1" t="s">
        <v>642</v>
      </c>
      <c r="G146" s="4">
        <v>177500</v>
      </c>
      <c r="H146" s="4">
        <v>0</v>
      </c>
      <c r="I146" s="2">
        <v>44652</v>
      </c>
      <c r="J146" s="2">
        <v>45016</v>
      </c>
      <c r="K146" s="2">
        <v>44866</v>
      </c>
      <c r="L146" s="1" t="s">
        <v>61</v>
      </c>
      <c r="M146" s="1" t="s">
        <v>7</v>
      </c>
      <c r="N146" s="1" t="s">
        <v>8</v>
      </c>
      <c r="O146" s="1">
        <v>4461657</v>
      </c>
    </row>
    <row r="147" spans="1:15" ht="27" x14ac:dyDescent="0.3">
      <c r="A147" s="1" t="s">
        <v>703</v>
      </c>
      <c r="B147" s="1" t="s">
        <v>704</v>
      </c>
      <c r="C147" s="1" t="s">
        <v>45</v>
      </c>
      <c r="D147" s="1" t="s">
        <v>705</v>
      </c>
      <c r="E147" s="1" t="s">
        <v>706</v>
      </c>
      <c r="F147" s="1" t="s">
        <v>707</v>
      </c>
      <c r="G147" s="4">
        <v>27428.67</v>
      </c>
      <c r="H147" s="4">
        <v>0</v>
      </c>
      <c r="I147" s="2">
        <v>44769</v>
      </c>
      <c r="J147" s="2">
        <v>45864</v>
      </c>
      <c r="K147" s="2">
        <v>44958</v>
      </c>
      <c r="L147" s="1" t="s">
        <v>60</v>
      </c>
      <c r="M147" s="1" t="s">
        <v>8</v>
      </c>
      <c r="N147" s="1" t="s">
        <v>8</v>
      </c>
      <c r="O147" s="1">
        <v>2682904</v>
      </c>
    </row>
    <row r="148" spans="1:15" ht="40.200000000000003" x14ac:dyDescent="0.3">
      <c r="A148" s="1" t="s">
        <v>708</v>
      </c>
      <c r="B148" s="1" t="s">
        <v>709</v>
      </c>
      <c r="C148" s="1" t="s">
        <v>51</v>
      </c>
      <c r="D148" s="1" t="s">
        <v>710</v>
      </c>
      <c r="E148" s="1" t="s">
        <v>711</v>
      </c>
      <c r="F148" s="1" t="s">
        <v>712</v>
      </c>
      <c r="G148" s="4">
        <v>540000</v>
      </c>
      <c r="H148" s="4">
        <v>0</v>
      </c>
      <c r="I148" s="2">
        <v>43766</v>
      </c>
      <c r="J148" s="2">
        <v>45226</v>
      </c>
      <c r="K148" s="2">
        <v>44734</v>
      </c>
      <c r="L148" s="1" t="s">
        <v>76</v>
      </c>
      <c r="M148" s="1" t="s">
        <v>8</v>
      </c>
      <c r="N148" s="1" t="s">
        <v>8</v>
      </c>
      <c r="O148" s="1">
        <v>10219126</v>
      </c>
    </row>
    <row r="149" spans="1:15" ht="27" x14ac:dyDescent="0.3">
      <c r="A149" s="1" t="s">
        <v>713</v>
      </c>
      <c r="B149" s="1" t="s">
        <v>714</v>
      </c>
      <c r="C149" s="1" t="s">
        <v>51</v>
      </c>
      <c r="D149" s="1" t="s">
        <v>670</v>
      </c>
      <c r="E149" s="1" t="s">
        <v>715</v>
      </c>
      <c r="F149" s="1" t="s">
        <v>642</v>
      </c>
      <c r="G149" s="4">
        <v>16928.5</v>
      </c>
      <c r="H149" s="4">
        <v>0</v>
      </c>
      <c r="I149" s="2">
        <v>44726</v>
      </c>
      <c r="J149" s="2">
        <v>44757</v>
      </c>
      <c r="K149" s="2">
        <v>44753</v>
      </c>
      <c r="L149" s="1" t="s">
        <v>61</v>
      </c>
      <c r="M149" s="1" t="s">
        <v>7</v>
      </c>
      <c r="N149" s="1" t="s">
        <v>8</v>
      </c>
      <c r="O149" s="1">
        <v>4461657</v>
      </c>
    </row>
    <row r="150" spans="1:15" ht="27" x14ac:dyDescent="0.3">
      <c r="A150" s="1" t="s">
        <v>716</v>
      </c>
      <c r="B150" s="1" t="s">
        <v>717</v>
      </c>
      <c r="C150" s="1" t="s">
        <v>51</v>
      </c>
      <c r="D150" s="1" t="s">
        <v>670</v>
      </c>
      <c r="E150" s="1" t="s">
        <v>715</v>
      </c>
      <c r="F150" s="1" t="s">
        <v>642</v>
      </c>
      <c r="G150" s="4">
        <v>8995</v>
      </c>
      <c r="H150" s="4">
        <v>0</v>
      </c>
      <c r="I150" s="2">
        <v>44746</v>
      </c>
      <c r="J150" s="2">
        <v>44764</v>
      </c>
      <c r="K150" s="2">
        <v>44753</v>
      </c>
      <c r="L150" s="1" t="s">
        <v>61</v>
      </c>
      <c r="M150" s="1" t="s">
        <v>7</v>
      </c>
      <c r="N150" s="1" t="s">
        <v>8</v>
      </c>
      <c r="O150" s="1">
        <v>4461657</v>
      </c>
    </row>
    <row r="151" spans="1:15" ht="27" x14ac:dyDescent="0.3">
      <c r="A151" s="1" t="s">
        <v>668</v>
      </c>
      <c r="B151" s="1" t="s">
        <v>718</v>
      </c>
      <c r="C151" s="1" t="s">
        <v>51</v>
      </c>
      <c r="D151" s="1" t="s">
        <v>719</v>
      </c>
      <c r="E151" s="1" t="s">
        <v>720</v>
      </c>
      <c r="F151" s="1" t="s">
        <v>721</v>
      </c>
      <c r="G151" s="4">
        <v>15000</v>
      </c>
      <c r="H151" s="4">
        <v>0</v>
      </c>
      <c r="I151" s="2">
        <v>44743</v>
      </c>
      <c r="J151" s="2">
        <v>45107</v>
      </c>
      <c r="K151" s="2">
        <v>44935</v>
      </c>
      <c r="L151" s="1" t="s">
        <v>61</v>
      </c>
      <c r="M151" s="1" t="s">
        <v>8</v>
      </c>
      <c r="N151" s="1" t="s">
        <v>38</v>
      </c>
      <c r="O151" s="1"/>
    </row>
    <row r="152" spans="1:15" ht="27" x14ac:dyDescent="0.3">
      <c r="A152" s="1" t="s">
        <v>722</v>
      </c>
      <c r="B152" s="1" t="s">
        <v>723</v>
      </c>
      <c r="C152" s="1" t="s">
        <v>144</v>
      </c>
      <c r="D152" s="1" t="s">
        <v>568</v>
      </c>
      <c r="E152" s="1" t="s">
        <v>724</v>
      </c>
      <c r="F152" s="1" t="s">
        <v>725</v>
      </c>
      <c r="G152" s="4">
        <v>9700</v>
      </c>
      <c r="H152" s="4">
        <v>0</v>
      </c>
      <c r="I152" s="2">
        <v>44743</v>
      </c>
      <c r="J152" s="2">
        <v>45107</v>
      </c>
      <c r="K152" s="2">
        <v>44958</v>
      </c>
      <c r="L152" s="1" t="s">
        <v>61</v>
      </c>
      <c r="M152" s="1" t="s">
        <v>38</v>
      </c>
      <c r="N152" s="1" t="s">
        <v>8</v>
      </c>
      <c r="O152" s="1"/>
    </row>
    <row r="153" spans="1:15" ht="27" x14ac:dyDescent="0.3">
      <c r="A153" s="1" t="s">
        <v>726</v>
      </c>
      <c r="B153" s="1" t="s">
        <v>727</v>
      </c>
      <c r="C153" s="1" t="s">
        <v>99</v>
      </c>
      <c r="D153" s="1" t="s">
        <v>568</v>
      </c>
      <c r="E153" s="1" t="s">
        <v>728</v>
      </c>
      <c r="F153" s="1" t="s">
        <v>729</v>
      </c>
      <c r="G153" s="4">
        <v>95000</v>
      </c>
      <c r="H153" s="4">
        <v>0</v>
      </c>
      <c r="I153" s="2">
        <v>44743</v>
      </c>
      <c r="J153" s="2">
        <v>45080</v>
      </c>
      <c r="K153" s="2">
        <v>44935</v>
      </c>
      <c r="L153" s="1" t="s">
        <v>61</v>
      </c>
      <c r="M153" s="1" t="s">
        <v>38</v>
      </c>
      <c r="N153" s="1" t="s">
        <v>38</v>
      </c>
      <c r="O153" s="1"/>
    </row>
    <row r="154" spans="1:15" ht="27" x14ac:dyDescent="0.3">
      <c r="A154" s="1" t="s">
        <v>730</v>
      </c>
      <c r="B154" s="1" t="s">
        <v>731</v>
      </c>
      <c r="C154" s="1" t="s">
        <v>99</v>
      </c>
      <c r="D154" s="1" t="s">
        <v>568</v>
      </c>
      <c r="E154" s="1" t="s">
        <v>732</v>
      </c>
      <c r="F154" s="1" t="s">
        <v>733</v>
      </c>
      <c r="G154" s="4">
        <v>50000</v>
      </c>
      <c r="H154" s="4">
        <v>0</v>
      </c>
      <c r="I154" s="2">
        <v>44743</v>
      </c>
      <c r="J154" s="2">
        <v>45107</v>
      </c>
      <c r="K154" s="2">
        <v>44963</v>
      </c>
      <c r="L154" s="1" t="s">
        <v>61</v>
      </c>
      <c r="M154" s="1" t="s">
        <v>38</v>
      </c>
      <c r="N154" s="1" t="s">
        <v>8</v>
      </c>
      <c r="O154" s="1"/>
    </row>
    <row r="155" spans="1:15" ht="27" x14ac:dyDescent="0.3">
      <c r="A155" s="1" t="s">
        <v>734</v>
      </c>
      <c r="B155" s="1" t="s">
        <v>735</v>
      </c>
      <c r="C155" s="1" t="s">
        <v>28</v>
      </c>
      <c r="D155" s="1" t="s">
        <v>719</v>
      </c>
      <c r="E155" s="1" t="s">
        <v>736</v>
      </c>
      <c r="F155" s="1" t="s">
        <v>737</v>
      </c>
      <c r="G155" s="4"/>
      <c r="H155" s="4">
        <v>0</v>
      </c>
      <c r="I155" s="2">
        <v>44741</v>
      </c>
      <c r="J155" s="2">
        <v>45105</v>
      </c>
      <c r="K155" s="2">
        <v>44958</v>
      </c>
      <c r="L155" s="1" t="s">
        <v>76</v>
      </c>
      <c r="M155" s="1" t="s">
        <v>38</v>
      </c>
      <c r="N155" s="1" t="s">
        <v>8</v>
      </c>
      <c r="O155" s="1"/>
    </row>
    <row r="156" spans="1:15" ht="27" x14ac:dyDescent="0.3">
      <c r="A156" s="1" t="s">
        <v>738</v>
      </c>
      <c r="B156" s="1" t="s">
        <v>739</v>
      </c>
      <c r="C156" s="1" t="s">
        <v>225</v>
      </c>
      <c r="D156" s="1" t="s">
        <v>568</v>
      </c>
      <c r="E156" s="1" t="s">
        <v>740</v>
      </c>
      <c r="F156" s="1" t="s">
        <v>741</v>
      </c>
      <c r="G156" s="4">
        <v>26800</v>
      </c>
      <c r="H156" s="4">
        <v>0</v>
      </c>
      <c r="I156" s="2">
        <v>44743</v>
      </c>
      <c r="J156" s="2">
        <v>45838</v>
      </c>
      <c r="K156" s="2">
        <v>45690</v>
      </c>
      <c r="L156" s="1" t="s">
        <v>60</v>
      </c>
      <c r="M156" s="1" t="s">
        <v>7</v>
      </c>
      <c r="N156" s="1" t="s">
        <v>8</v>
      </c>
      <c r="O156" s="1" t="str">
        <f>"07872171"</f>
        <v>07872171</v>
      </c>
    </row>
    <row r="157" spans="1:15" ht="40.200000000000003" x14ac:dyDescent="0.3">
      <c r="A157" s="1" t="s">
        <v>742</v>
      </c>
      <c r="B157" s="1" t="s">
        <v>743</v>
      </c>
      <c r="C157" s="1" t="s">
        <v>28</v>
      </c>
      <c r="D157" s="1" t="s">
        <v>744</v>
      </c>
      <c r="E157" s="1" t="s">
        <v>745</v>
      </c>
      <c r="F157" s="1" t="s">
        <v>746</v>
      </c>
      <c r="G157" s="4">
        <v>65000</v>
      </c>
      <c r="H157" s="4">
        <v>0</v>
      </c>
      <c r="I157" s="2">
        <v>44732</v>
      </c>
      <c r="J157" s="2">
        <v>46192</v>
      </c>
      <c r="K157" s="2">
        <v>45690</v>
      </c>
      <c r="L157" s="1" t="s">
        <v>37</v>
      </c>
      <c r="M157" s="1" t="s">
        <v>38</v>
      </c>
      <c r="N157" s="1" t="s">
        <v>8</v>
      </c>
      <c r="O157" s="1"/>
    </row>
    <row r="158" spans="1:15" x14ac:dyDescent="0.3">
      <c r="A158" s="1" t="s">
        <v>747</v>
      </c>
      <c r="B158" s="1" t="s">
        <v>748</v>
      </c>
      <c r="C158" s="1" t="s">
        <v>557</v>
      </c>
      <c r="D158" s="1" t="s">
        <v>749</v>
      </c>
      <c r="E158" s="1" t="s">
        <v>750</v>
      </c>
      <c r="F158" s="1" t="s">
        <v>751</v>
      </c>
      <c r="G158" s="4">
        <v>9000</v>
      </c>
      <c r="H158" s="4">
        <v>0</v>
      </c>
      <c r="I158" s="2">
        <v>44760</v>
      </c>
      <c r="J158" s="2">
        <v>45124</v>
      </c>
      <c r="K158" s="2">
        <v>45096</v>
      </c>
      <c r="L158" s="1" t="s">
        <v>76</v>
      </c>
      <c r="M158" s="1" t="s">
        <v>8</v>
      </c>
      <c r="N158" s="1" t="s">
        <v>8</v>
      </c>
      <c r="O158" s="1">
        <v>6382509</v>
      </c>
    </row>
    <row r="159" spans="1:15" ht="53.4" x14ac:dyDescent="0.3">
      <c r="A159" s="1" t="s">
        <v>752</v>
      </c>
      <c r="B159" s="1" t="s">
        <v>753</v>
      </c>
      <c r="C159" s="1" t="s">
        <v>225</v>
      </c>
      <c r="D159" s="1" t="s">
        <v>568</v>
      </c>
      <c r="E159" s="1" t="s">
        <v>754</v>
      </c>
      <c r="F159" s="1" t="s">
        <v>755</v>
      </c>
      <c r="G159" s="4">
        <v>57000</v>
      </c>
      <c r="H159" s="4">
        <v>0</v>
      </c>
      <c r="I159" s="2">
        <v>44774</v>
      </c>
      <c r="J159" s="2">
        <v>45138</v>
      </c>
      <c r="K159" s="2">
        <v>44958</v>
      </c>
      <c r="L159" s="1" t="s">
        <v>37</v>
      </c>
      <c r="M159" s="1" t="s">
        <v>7</v>
      </c>
      <c r="N159" s="1" t="s">
        <v>8</v>
      </c>
      <c r="O159" s="1">
        <v>10311228</v>
      </c>
    </row>
    <row r="160" spans="1:15" ht="27" x14ac:dyDescent="0.3">
      <c r="A160" s="1" t="s">
        <v>668</v>
      </c>
      <c r="B160" s="1" t="s">
        <v>756</v>
      </c>
      <c r="C160" s="1" t="s">
        <v>557</v>
      </c>
      <c r="D160" s="1" t="s">
        <v>568</v>
      </c>
      <c r="E160" s="1" t="s">
        <v>757</v>
      </c>
      <c r="F160" s="1" t="s">
        <v>758</v>
      </c>
      <c r="G160" s="4">
        <v>9000</v>
      </c>
      <c r="H160" s="4">
        <v>0</v>
      </c>
      <c r="I160" s="2">
        <v>44774</v>
      </c>
      <c r="J160" s="2">
        <v>45138</v>
      </c>
      <c r="K160" s="2">
        <v>44958</v>
      </c>
      <c r="L160" s="1" t="s">
        <v>61</v>
      </c>
      <c r="M160" s="1" t="s">
        <v>38</v>
      </c>
      <c r="N160" s="1" t="s">
        <v>8</v>
      </c>
      <c r="O160" s="1">
        <v>3000592</v>
      </c>
    </row>
    <row r="161" spans="1:15" ht="40.200000000000003" x14ac:dyDescent="0.3">
      <c r="A161" s="1" t="str">
        <f>"014155"</f>
        <v>014155</v>
      </c>
      <c r="B161" s="1" t="s">
        <v>759</v>
      </c>
      <c r="C161" s="1" t="s">
        <v>225</v>
      </c>
      <c r="D161" s="1" t="s">
        <v>568</v>
      </c>
      <c r="E161" s="1" t="s">
        <v>760</v>
      </c>
      <c r="F161" s="1" t="s">
        <v>761</v>
      </c>
      <c r="G161" s="4">
        <v>19000</v>
      </c>
      <c r="H161" s="4">
        <v>0</v>
      </c>
      <c r="I161" s="2">
        <v>44774</v>
      </c>
      <c r="J161" s="2">
        <v>45138</v>
      </c>
      <c r="K161" s="2">
        <v>44774</v>
      </c>
      <c r="L161" s="1" t="s">
        <v>48</v>
      </c>
      <c r="M161" s="1" t="s">
        <v>7</v>
      </c>
      <c r="N161" s="1" t="s">
        <v>8</v>
      </c>
      <c r="O161" s="1">
        <v>2814570</v>
      </c>
    </row>
  </sheetData>
  <autoFilter ref="A1:O143" xr:uid="{93CBF0E2-EC82-452B-9276-2B59583F7746}">
    <sortState xmlns:xlrd2="http://schemas.microsoft.com/office/spreadsheetml/2017/richdata2" ref="A2:O152">
      <sortCondition ref="J1:J143"/>
    </sortState>
  </autoFilter>
  <pageMargins left="0.75" right="0.75" top="1" bottom="1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ontrol 4">
          <controlPr defaultSize="0" r:id="rId5">
            <anchor moveWithCells="1">
              <from>
                <xdr:col>0</xdr:col>
                <xdr:colOff>617220</xdr:colOff>
                <xdr:row>0</xdr:row>
                <xdr:rowOff>0</xdr:rowOff>
              </from>
              <to>
                <xdr:col>1</xdr:col>
                <xdr:colOff>373380</xdr:colOff>
                <xdr:row>0</xdr:row>
                <xdr:rowOff>228600</xdr:rowOff>
              </to>
            </anchor>
          </controlPr>
        </control>
      </mc:Choice>
      <mc:Fallback>
        <control shapeId="1028" r:id="rId4" name="Control 4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E714C184A9D4595799764209AE7EB" ma:contentTypeVersion="14" ma:contentTypeDescription="Create a new document." ma:contentTypeScope="" ma:versionID="469af55743a5a1e8ea15e70e2c13251c">
  <xsd:schema xmlns:xsd="http://www.w3.org/2001/XMLSchema" xmlns:xs="http://www.w3.org/2001/XMLSchema" xmlns:p="http://schemas.microsoft.com/office/2006/metadata/properties" xmlns:ns3="44934bc7-c74d-4fce-bf9f-000d8ccaec41" xmlns:ns4="8ad5e63c-f0a8-4b82-a5cd-a09fa09a19d5" targetNamespace="http://schemas.microsoft.com/office/2006/metadata/properties" ma:root="true" ma:fieldsID="cf11b4ef066f4c2e3af8dc5aa86868ec" ns3:_="" ns4:_="">
    <xsd:import namespace="44934bc7-c74d-4fce-bf9f-000d8ccaec41"/>
    <xsd:import namespace="8ad5e63c-f0a8-4b82-a5cd-a09fa09a19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34bc7-c74d-4fce-bf9f-000d8ccae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5e63c-f0a8-4b82-a5cd-a09fa09a1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8AE35C-C90E-4980-B745-F9AF2B4F9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34bc7-c74d-4fce-bf9f-000d8ccaec41"/>
    <ds:schemaRef ds:uri="8ad5e63c-f0a8-4b82-a5cd-a09fa09a1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DC2DD-C8F3-4317-A6F7-84C26DA359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73DC3-A488-4F87-9896-1CD707E7A5A3}">
  <ds:schemaRefs>
    <ds:schemaRef ds:uri="http://purl.org/dc/elements/1.1/"/>
    <ds:schemaRef ds:uri="8ad5e63c-f0a8-4b82-a5cd-a09fa09a19d5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4934bc7-c74d-4fce-bf9f-000d8ccaec4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 Q1 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2022-08-02T10:46:13Z</dcterms:created>
  <dcterms:modified xsi:type="dcterms:W3CDTF">2022-08-02T10:47:56Z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0x010100640E714C184A9D4595799764209AE7EB</vt:lpwstr>
  </property>
</Properties>
</file>