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1_22\"/>
    </mc:Choice>
  </mc:AlternateContent>
  <xr:revisionPtr revIDLastSave="0" documentId="13_ncr:1_{35171B14-C06E-498C-8AD3-55ADBE542CD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Contracts Reg Q4 FY21_22" sheetId="1" r:id="rId1"/>
  </sheets>
  <definedNames>
    <definedName name="_xlnm._FilterDatabase" localSheetId="0" hidden="1">'Contracts Reg Q4 FY21_22'!$A$1:$P$156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8" i="1" l="1"/>
  <c r="P29" i="1"/>
  <c r="P155" i="1"/>
  <c r="P107" i="1"/>
  <c r="P136" i="1"/>
  <c r="P42" i="1"/>
  <c r="P127" i="1"/>
  <c r="P50" i="1"/>
  <c r="P144" i="1"/>
  <c r="P126" i="1"/>
  <c r="P142" i="1"/>
  <c r="P145" i="1"/>
  <c r="P143" i="1"/>
  <c r="P27" i="1"/>
  <c r="P141" i="1"/>
  <c r="P41" i="1"/>
  <c r="P49" i="1"/>
  <c r="P135" i="1"/>
  <c r="P132" i="1"/>
  <c r="P139" i="1"/>
  <c r="P140" i="1"/>
  <c r="P122" i="1"/>
  <c r="P101" i="1"/>
  <c r="P106" i="1"/>
  <c r="P92" i="1"/>
  <c r="P91" i="1"/>
  <c r="P26" i="1"/>
  <c r="P25" i="1"/>
  <c r="P120" i="1"/>
  <c r="P147" i="1"/>
  <c r="P88" i="1"/>
  <c r="P67" i="1"/>
  <c r="P9" i="1"/>
  <c r="P111" i="1"/>
  <c r="P117" i="1"/>
  <c r="P19" i="1"/>
  <c r="P112" i="1"/>
  <c r="P82" i="1"/>
  <c r="P34" i="1"/>
  <c r="P103" i="1"/>
  <c r="P53" i="1"/>
  <c r="P17" i="1"/>
  <c r="P16" i="1"/>
  <c r="P52" i="1"/>
  <c r="P15" i="1"/>
  <c r="P102" i="1"/>
  <c r="P14" i="1"/>
  <c r="P100" i="1"/>
  <c r="P6" i="1"/>
  <c r="P47" i="1"/>
  <c r="P89" i="1"/>
  <c r="P154" i="1"/>
  <c r="P123" i="1"/>
</calcChain>
</file>

<file path=xl/sharedStrings.xml><?xml version="1.0" encoding="utf-8"?>
<sst xmlns="http://schemas.openxmlformats.org/spreadsheetml/2006/main" count="1563" uniqueCount="810">
  <si>
    <t>RMBC - 009544</t>
  </si>
  <si>
    <t>RMBC - 019272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</si>
  <si>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</si>
  <si>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</si>
  <si>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</si>
  <si>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</si>
  <si>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</si>
  <si>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</si>
  <si>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</si>
  <si>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</si>
  <si>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</si>
  <si>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</si>
  <si>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</si>
  <si>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</si>
  <si>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</si>
  <si>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</si>
  <si>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</si>
  <si>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</si>
  <si>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</si>
  <si>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</si>
  <si>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</si>
  <si>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</si>
  <si>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</si>
  <si>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</si>
  <si>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</si>
  <si>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</si>
  <si>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</si>
  <si>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</si>
  <si>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</si>
  <si>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N/A</t>
  </si>
  <si>
    <t>Reactive Maintenance and Voids Lot 3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</si>
  <si>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</si>
  <si>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</si>
  <si>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</si>
  <si>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</si>
  <si>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</si>
  <si>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</si>
  <si>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</si>
  <si>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</si>
  <si>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</si>
  <si>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</si>
  <si>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</si>
  <si>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</si>
  <si>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</si>
  <si>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</si>
  <si>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</si>
  <si>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</si>
  <si>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</si>
  <si>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</si>
  <si>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</si>
  <si>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</si>
  <si>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</si>
  <si>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</si>
  <si>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</si>
  <si>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</si>
  <si>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</si>
  <si>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</si>
  <si>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</si>
  <si>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</si>
  <si>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</si>
  <si>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</si>
  <si>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</si>
  <si>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</si>
  <si>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</si>
  <si>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</si>
  <si>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</si>
  <si>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</si>
  <si>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</si>
  <si>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RMBC - 011081</t>
  </si>
  <si>
    <t>ICT Disaster Recovery</t>
  </si>
  <si>
    <t>Centerprise International Ltd</t>
  </si>
  <si>
    <t>Hampshire International, Business Park, Lime Tree Way, Basingstoke RG24 8GQ</t>
  </si>
  <si>
    <t>Exemption</t>
  </si>
  <si>
    <t>RMBC - 011090</t>
  </si>
  <si>
    <t>RMBC - 020771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</si>
  <si>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</si>
  <si>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</si>
  <si>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</si>
  <si>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</si>
  <si>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</si>
  <si>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</si>
  <si>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</si>
  <si>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</si>
  <si>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</si>
  <si>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</si>
  <si>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- 011119</t>
  </si>
  <si>
    <t>Adobe Acrobat Pro Licences</t>
  </si>
  <si>
    <t>Insight Direct UK Ltd, The Atrium, 1 harefield Road, Uxbridge UB8 1PH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</si>
  <si>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</si>
  <si>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</si>
  <si>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</si>
  <si>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</si>
  <si>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</si>
  <si>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</si>
  <si>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</si>
  <si>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</si>
  <si>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</si>
  <si>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</si>
  <si>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</si>
  <si>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</si>
  <si>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</si>
  <si>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</si>
  <si>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</si>
  <si>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</si>
  <si>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- 011205</t>
  </si>
  <si>
    <t>Council Tax Laserserve Licence</t>
  </si>
  <si>
    <t>Gandlake Limited</t>
  </si>
  <si>
    <t>Gandlake House, London Rd, Newbury RG14 1LA</t>
  </si>
  <si>
    <t>RMBC - 011206</t>
  </si>
  <si>
    <t>RMBC - 024265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</si>
  <si>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</si>
  <si>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</si>
  <si>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</si>
  <si>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</si>
  <si>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</si>
  <si>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 - 023227</t>
  </si>
  <si>
    <t>RMBC-CD-Playground Inspections and Maintenance</t>
  </si>
  <si>
    <t>Green Space</t>
  </si>
  <si>
    <t>Playground Inspections and Maintenance</t>
  </si>
  <si>
    <t>HAGS-SMP Limited</t>
  </si>
  <si>
    <t>Clockhouse Ln E, Egham TW20 8PG</t>
  </si>
  <si>
    <t>RMBC - 011214</t>
  </si>
  <si>
    <t>RMBC - 022634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</si>
  <si>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</si>
  <si>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</si>
  <si>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</si>
  <si>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</si>
  <si>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</si>
  <si>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</si>
  <si>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</si>
  <si>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</si>
  <si>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</si>
  <si>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</si>
  <si>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- 011224</t>
  </si>
  <si>
    <t>Civil Engineering and Minor Works</t>
  </si>
  <si>
    <t>Engineering</t>
  </si>
  <si>
    <t>Provision of civil/municipal engineering services for minor works</t>
  </si>
  <si>
    <t>T. J. Hunt (Contracting) Ltd</t>
  </si>
  <si>
    <t>Gravetts Lane Farm/Gravetts La, Guildford GU3 3JR</t>
  </si>
  <si>
    <t>RMBC - 011239</t>
  </si>
  <si>
    <t>RMBC - 020017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</si>
  <si>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</si>
  <si>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</si>
  <si>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</si>
  <si>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</si>
  <si>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</si>
  <si>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</si>
  <si>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</si>
  <si>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</si>
  <si>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idverde Ltd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</si>
  <si>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</si>
  <si>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</si>
  <si>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</si>
  <si>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</si>
  <si>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</si>
  <si>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</si>
  <si>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</si>
  <si>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</si>
  <si>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</si>
  <si>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</si>
  <si>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</si>
  <si>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</si>
  <si>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</si>
  <si>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</si>
  <si>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</si>
  <si>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</si>
  <si>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</si>
  <si>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</si>
  <si>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</si>
  <si>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</si>
  <si>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RMBC - 019961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</si>
  <si>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</si>
  <si>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</si>
  <si>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</si>
  <si>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</si>
  <si>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</si>
  <si>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</si>
  <si>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</si>
  <si>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RMBC - 026072</t>
  </si>
  <si>
    <t>Provision of Asbestos Licensed and Non-licensed Removal Works</t>
  </si>
  <si>
    <t>Licensed and non-licensed asbestos removal works to Council owned domestic properties.</t>
  </si>
  <si>
    <t>Woods Building Services Ltd</t>
  </si>
  <si>
    <t>5 Duffins Orchard, Chertsey KT16 0LP</t>
  </si>
  <si>
    <t>4 Ducketts Wharf, South Street, Bishop’s Stortford CM23 3AR</t>
  </si>
  <si>
    <t>RMBC - 011375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</si>
  <si>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</si>
  <si>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</si>
  <si>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</si>
  <si>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</si>
  <si>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</si>
  <si>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- 011384</t>
  </si>
  <si>
    <t>Rentserve</t>
  </si>
  <si>
    <t>IT System</t>
  </si>
  <si>
    <t>Mobysoft Limited</t>
  </si>
  <si>
    <t>53 Portland Street, Manchester M1 3LD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</si>
  <si>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</si>
  <si>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</si>
  <si>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</si>
  <si>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</si>
  <si>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</si>
  <si>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</si>
  <si>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RMBC-026004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</si>
  <si>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</si>
  <si>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</si>
  <si>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</si>
  <si>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</si>
  <si>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</si>
  <si>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</si>
  <si>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</si>
  <si>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</si>
  <si>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</si>
  <si>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</si>
  <si>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</si>
  <si>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</si>
  <si>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 Software Solutions Ltd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</si>
  <si>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</si>
  <si>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</si>
  <si>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</si>
  <si>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</si>
  <si>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</si>
  <si>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</si>
  <si>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</si>
  <si>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</si>
  <si>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C.L.C.CONTRACTORS LTD</t>
  </si>
  <si>
    <t>St Georges Industrial Estate, Wilton Rd, Camberley GU15 2QW</t>
  </si>
  <si>
    <t>RMBC - 011482</t>
  </si>
  <si>
    <t>Internal Audit Services</t>
  </si>
  <si>
    <t>Provision of internal audit service</t>
  </si>
  <si>
    <t>TIAA Ltd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</si>
  <si>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</si>
  <si>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</si>
  <si>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</si>
  <si>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</si>
  <si>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</si>
  <si>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</si>
  <si>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</si>
  <si>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</si>
  <si>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</si>
  <si>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</si>
  <si>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</si>
  <si>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</si>
  <si>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>CardNet Merchant Acquiring Services</t>
  </si>
  <si>
    <t>Merchant Acquiring Services</t>
  </si>
  <si>
    <t>RMBC-011532</t>
  </si>
  <si>
    <t>RMBC-027103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</si>
  <si>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</si>
  <si>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</si>
  <si>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</si>
  <si>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</si>
  <si>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</si>
  <si>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</si>
  <si>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</si>
  <si>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</si>
  <si>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plc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</si>
  <si>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</si>
  <si>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</si>
  <si>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</si>
  <si>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</si>
  <si>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</si>
  <si>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</si>
  <si>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</si>
  <si>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</si>
  <si>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</si>
  <si>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</si>
  <si>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</si>
  <si>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</si>
  <si>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Planning Policy</t>
  </si>
  <si>
    <t>RMBC - 011611</t>
  </si>
  <si>
    <t>Support &amp; Maintenance for various Printers, Scanners ,Envelopener</t>
  </si>
  <si>
    <t>Twofold Ltd</t>
  </si>
  <si>
    <t>77 Milford Rd, Reading RG1 8LG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</si>
  <si>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</si>
  <si>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</si>
  <si>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</si>
  <si>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</si>
  <si>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</si>
  <si>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</si>
  <si>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</si>
  <si>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</si>
  <si>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</si>
  <si>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</si>
  <si>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</si>
  <si>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</si>
  <si>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</si>
  <si>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</si>
  <si>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RMBC - 011620</t>
  </si>
  <si>
    <t>Express Election Processing System Software Licensing Agreement</t>
  </si>
  <si>
    <t>Express Election Processing System Software Licensing</t>
  </si>
  <si>
    <t>Xpress Software Ltd</t>
  </si>
  <si>
    <t>303 Sperry Way, Stonehouse GL10 3UT</t>
  </si>
  <si>
    <t>RMBC - 011701</t>
  </si>
  <si>
    <t>RMBC - 007752</t>
  </si>
  <si>
    <t>Auto Doors Servicing and Maintenance Works Contract</t>
  </si>
  <si>
    <t>The routine servicing and maintenance for all automatic doors and barriers</t>
  </si>
  <si>
    <t>THOMAS DOOR &amp; WINDOW CONTROLS</t>
  </si>
  <si>
    <t>UNIT 1-5 65 LIVINGSTONE ROAD, HOVE, EAST SUSSEX, BN3 3WN</t>
  </si>
  <si>
    <t>RMBC - 011718</t>
  </si>
  <si>
    <t>RMBC - 028044</t>
  </si>
  <si>
    <t>Office Letting Agency Services Laser House, Chertsey</t>
  </si>
  <si>
    <t>Letting Agency Services</t>
  </si>
  <si>
    <t>Curchod and Co LLP</t>
  </si>
  <si>
    <t>Portmore House, 54 Church St, Weybridge KT13 8DP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</si>
  <si>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</si>
  <si>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</si>
  <si>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</si>
  <si>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</si>
  <si>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</si>
  <si>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</si>
  <si>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</si>
  <si>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</si>
  <si>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</si>
  <si>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</si>
  <si>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</si>
  <si>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</si>
  <si>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</si>
  <si>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</si>
  <si>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</si>
  <si>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</si>
  <si>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</si>
  <si>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</si>
  <si>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</si>
  <si>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</si>
  <si>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</si>
  <si>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</si>
  <si>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</si>
  <si>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- 011786</t>
  </si>
  <si>
    <t>Safer Runnymede Control Room Maintenance Agreement</t>
  </si>
  <si>
    <t>Provision of CCTV/System maintenance to RBC &amp; SBC and other 3rd parties</t>
  </si>
  <si>
    <t>Central Security Systems</t>
  </si>
  <si>
    <t>6 Factory Lane, Beeston, Nottingham NG9 4AA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</si>
  <si>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</si>
  <si>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</si>
  <si>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</si>
  <si>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</si>
  <si>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</si>
  <si>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</si>
  <si>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</si>
  <si>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</si>
  <si>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</si>
  <si>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</si>
  <si>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</si>
  <si>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</si>
  <si>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</si>
  <si>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</si>
  <si>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</si>
  <si>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</si>
  <si>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</si>
  <si>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</si>
  <si>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</si>
  <si>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</si>
  <si>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</si>
  <si>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</si>
  <si>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</si>
  <si>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</si>
  <si>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Northgate Public Services (UK) Limited</t>
  </si>
  <si>
    <t>2 Peoplebuilding Estate Maylands Avenue, Hemel Hempstead · 01908 264500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</si>
  <si>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</si>
  <si>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</si>
  <si>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</si>
  <si>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</si>
  <si>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</si>
  <si>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</si>
  <si>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- 011837</t>
  </si>
  <si>
    <t>Litter Picking, Bin Emptying, Landscaping, Weed Control</t>
  </si>
  <si>
    <t>Litter Picking, Bin Emptying, Landscaping, Weed Control at Waitrose/Tudor Court/Church Road - litter picking, bin emptying 6 days per week (Waitrose forecourt, public pavement along Church Rd, through tunnel to High Street). Landscaping, weed control - rem</t>
  </si>
  <si>
    <t>Triangle Management Company Limited</t>
  </si>
  <si>
    <t>Field Barn Farm Beenham Hill, Reading RG7 5LT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</si>
  <si>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</si>
  <si>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</si>
  <si>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</si>
  <si>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</si>
  <si>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</si>
  <si>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</si>
  <si>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</si>
  <si>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</si>
  <si>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</si>
  <si>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</si>
  <si>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</si>
  <si>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</si>
  <si>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</si>
  <si>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</si>
  <si>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</si>
  <si>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</si>
  <si>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</si>
  <si>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</si>
  <si>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</si>
  <si>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</si>
  <si>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</si>
  <si>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</si>
  <si>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</si>
  <si>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</si>
  <si>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</si>
  <si>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</si>
  <si>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</si>
  <si>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</si>
  <si>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</si>
  <si>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Rentokil Initial UK Limited</t>
  </si>
  <si>
    <t>River Bank, The Meadows Business Park GU17 9AB</t>
  </si>
  <si>
    <t>RMBC - 011987</t>
  </si>
  <si>
    <t>Collection of Penalty Charge Notice Debts under Road Traffic Act 1991</t>
  </si>
  <si>
    <t>Debt Collections Services under Road Traffic Act 1991</t>
  </si>
  <si>
    <t>9th Floor, Peninsular House, Monument Street, London, EC3R 8LJ</t>
  </si>
  <si>
    <t>Eden Springs UK Limited</t>
  </si>
  <si>
    <t>Legal Services</t>
  </si>
  <si>
    <t>BLUE MUSHROOM LTD</t>
  </si>
  <si>
    <t>85 Guildford Street, Chertsey KT16 9AS</t>
  </si>
  <si>
    <t>RMBC - 012030</t>
  </si>
  <si>
    <t>RMBC - 016937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</si>
  <si>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</si>
  <si>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</si>
  <si>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</si>
  <si>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</si>
  <si>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</si>
  <si>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</si>
  <si>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</si>
  <si>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</si>
  <si>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</si>
  <si>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</si>
  <si>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</si>
  <si>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</si>
  <si>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</si>
  <si>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</si>
  <si>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</si>
  <si>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</si>
  <si>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</si>
  <si>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</si>
  <si>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</si>
  <si>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</si>
  <si>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</si>
  <si>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</si>
  <si>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</si>
  <si>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</si>
  <si>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</si>
  <si>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</si>
  <si>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</si>
  <si>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</si>
  <si>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</si>
  <si>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</si>
  <si>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</si>
  <si>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</si>
  <si>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</si>
  <si>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</si>
  <si>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</si>
  <si>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</si>
  <si>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</si>
  <si>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</si>
  <si>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</si>
  <si>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</si>
  <si>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</si>
  <si>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</si>
  <si>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</si>
  <si>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</si>
  <si>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</si>
  <si>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</si>
  <si>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KaarbonTechnology Ltd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</si>
  <si>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</si>
  <si>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</si>
  <si>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</si>
  <si>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</si>
  <si>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</si>
  <si>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Precision Lift Services Limited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</si>
  <si>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</si>
  <si>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</si>
  <si>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</si>
  <si>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</si>
  <si>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</si>
  <si>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</si>
  <si>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</si>
  <si>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</si>
  <si>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</si>
  <si>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</si>
  <si>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</si>
  <si>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Frontier Pitts Ltd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</si>
  <si>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</si>
  <si>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</si>
  <si>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</si>
  <si>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</si>
  <si>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</si>
  <si>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</si>
  <si>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</si>
  <si>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</si>
  <si>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</si>
  <si>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</si>
  <si>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</si>
  <si>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</si>
  <si>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</si>
  <si>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</si>
  <si>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</si>
  <si>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</si>
  <si>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</si>
  <si>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</si>
  <si>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</si>
  <si>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</si>
  <si>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</si>
  <si>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</si>
  <si>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</si>
  <si>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</si>
  <si>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- 030681</t>
  </si>
  <si>
    <t>RMBC - 032086</t>
  </si>
  <si>
    <t>RMBC - 031731</t>
  </si>
  <si>
    <t>RMBC - 013808</t>
  </si>
  <si>
    <t>CLC Contractors Limited</t>
  </si>
  <si>
    <t>Carter Jonas LLP</t>
  </si>
  <si>
    <t>Clairglow Heating Ltd</t>
  </si>
  <si>
    <t>JK BUILD LIMITED</t>
  </si>
  <si>
    <t>RMBC - 012790</t>
  </si>
  <si>
    <t>Design &amp; Construction of 3 storey block (consisting of 9 apartments) at 18/20 St Georges Road, Addlestone</t>
  </si>
  <si>
    <t>Helix Construct Ltd</t>
  </si>
  <si>
    <t>Oxford House, 12-20 Oxford Street, Newbury, Berks, RG14 1JB</t>
  </si>
  <si>
    <t>RMBC-012811</t>
  </si>
  <si>
    <t>RMBC-031439</t>
  </si>
  <si>
    <t>Passive Fire Safety Works at Surrey Tower</t>
  </si>
  <si>
    <t>Carry out the Passive Fire Safety (FRA) Works to 97 flats and Exterior Utility cupboard (North Entrance) at Surrey Tower</t>
  </si>
  <si>
    <t>CLC Contractors Ltd</t>
  </si>
  <si>
    <t>Northbrook Industrial Estate, Vincent Avenue, Southampton, Hampshire SO16 6PB</t>
  </si>
  <si>
    <t>RMBC-012812</t>
  </si>
  <si>
    <t>Refurbishment and upgrade of kitchens and bathrooms at Surrey Tower</t>
  </si>
  <si>
    <t>Refurbishment and upgrading of kitchens and bathrooms in various flats at Surrey Tower</t>
  </si>
  <si>
    <t>Northbrook Industrial Estate, Vincent Avenue, Southampton, hampshire SO16 6PB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</si>
  <si>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</si>
  <si>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</si>
  <si>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</si>
  <si>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</si>
  <si>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</si>
  <si>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</si>
  <si>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</si>
  <si>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</si>
  <si>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</si>
  <si>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</si>
  <si>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</si>
  <si>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</si>
  <si>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</si>
  <si>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</si>
  <si>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</si>
  <si>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</si>
  <si>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</si>
  <si>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</si>
  <si>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</si>
  <si>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</si>
  <si>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</si>
  <si>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</si>
  <si>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</si>
  <si>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</si>
  <si>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</si>
  <si>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</si>
  <si>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</si>
  <si>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</si>
  <si>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</si>
  <si>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</si>
  <si>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</si>
  <si>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</si>
  <si>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</si>
  <si>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</si>
  <si>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</si>
  <si>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</si>
  <si>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</si>
  <si>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</si>
  <si>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</si>
  <si>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RMBC-031994</t>
  </si>
  <si>
    <t>Provision of Water Hygiene/Legionella Services for Runnymede Borough Council Properties</t>
  </si>
  <si>
    <t>Provision of water hygiene services for RBC residential and corporate properties</t>
  </si>
  <si>
    <t>Healthy Buildings (Ireland) Ltd t/a HBE</t>
  </si>
  <si>
    <t>Craigmore House, 19 Millvale Road, Newry, BT35 7NH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</si>
  <si>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</si>
  <si>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</si>
  <si>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</si>
  <si>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</si>
  <si>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</si>
  <si>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</si>
  <si>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</si>
  <si>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</si>
  <si>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</si>
  <si>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</si>
  <si>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</si>
  <si>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</si>
  <si>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</si>
  <si>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</si>
  <si>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</si>
  <si>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</si>
  <si>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RMBC - 013088</t>
  </si>
  <si>
    <t>Neutral Vendor Service Provision for Temp Staffing</t>
  </si>
  <si>
    <t>Matrix SCM Ltd</t>
  </si>
  <si>
    <t>Partis House, Davy Avenue, Knowlhill, Milton Keynes, Buckinghamshire, MK5 8HJ</t>
  </si>
  <si>
    <t>RMBC - 013106</t>
  </si>
  <si>
    <t>Provision of Clear, Pre-Printed Plastic Waste Sacks</t>
  </si>
  <si>
    <t>Cromwell Polythene Limited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</si>
  <si>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</si>
  <si>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</si>
  <si>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</si>
  <si>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</si>
  <si>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</si>
  <si>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- 013119</t>
  </si>
  <si>
    <t>Bosch Service Maintenance Agreement Licenses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</si>
  <si>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</si>
  <si>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</si>
  <si>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</si>
  <si>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</si>
  <si>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</si>
  <si>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</si>
  <si>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</si>
  <si>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</si>
  <si>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</si>
  <si>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</si>
  <si>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</si>
  <si>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</si>
  <si>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</si>
  <si>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Happy Energy Solutions Ltd</t>
  </si>
  <si>
    <t>Unit 1, New Road, Perranporth TR6 0DL</t>
  </si>
  <si>
    <t>CDER Group Ltd</t>
  </si>
  <si>
    <t>RMBC - 013221</t>
  </si>
  <si>
    <t>RMBC - 032614</t>
  </si>
  <si>
    <t>RMBC - 032640</t>
  </si>
  <si>
    <t>RMBC - 012769</t>
  </si>
  <si>
    <t>RMBC - 012779</t>
  </si>
  <si>
    <t>RMBC-013231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</si>
  <si>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</si>
  <si>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</si>
  <si>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</si>
  <si>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Kincraig Construction Ltd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</si>
  <si>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</si>
  <si>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</si>
  <si>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</si>
  <si>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</si>
  <si>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</si>
  <si>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</si>
  <si>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</si>
  <si>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</si>
  <si>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</si>
  <si>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</si>
  <si>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- 013285</t>
  </si>
  <si>
    <t>Provision of Transport Consultancy Advice and Final Report on Suitable Parking Standards for Office Developments and Purpose Built Student Accommodation (PBSA) in Runnymede Borough</t>
  </si>
  <si>
    <t>Project Centre Limited</t>
  </si>
  <si>
    <t>Rutland House, 8th Floor, 148 Edmund Street, Birmingham B3 2JR</t>
  </si>
  <si>
    <t>RMBC - 013287</t>
  </si>
  <si>
    <t>RMBC - 032891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</si>
  <si>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</si>
  <si>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</si>
  <si>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</si>
  <si>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</si>
  <si>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</si>
  <si>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</si>
  <si>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Link Treasury Services Limited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</si>
  <si>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</si>
  <si>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</si>
  <si>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</si>
  <si>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</si>
  <si>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</si>
  <si>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</si>
  <si>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</si>
  <si>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</si>
  <si>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- 032944</t>
  </si>
  <si>
    <t>RMBC - 013313</t>
  </si>
  <si>
    <t>BUPA Pace, 102 The Quays, Salford Quays, Manchester, M50 3SP</t>
  </si>
  <si>
    <t>Sureserve Fire and Electrical Ltd</t>
  </si>
  <si>
    <t>RMBC - 013328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</si>
  <si>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</si>
  <si>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</si>
  <si>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</si>
  <si>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</si>
  <si>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</si>
  <si>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</si>
  <si>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</si>
  <si>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BWOC Ltd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</si>
  <si>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</si>
  <si>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</si>
  <si>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</si>
  <si>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</si>
  <si>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</si>
  <si>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</si>
  <si>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- 033224</t>
  </si>
  <si>
    <t>RMBC - 033164</t>
  </si>
  <si>
    <t>RMBC-AM-Christmas Lights Installation</t>
  </si>
  <si>
    <t>RMBC - 033234</t>
  </si>
  <si>
    <t>RMBC - 033287</t>
  </si>
  <si>
    <t>FTS Open</t>
  </si>
  <si>
    <t>RMBC - 013361</t>
  </si>
  <si>
    <t>Fire Detection and Emergency Lighting Testing, Maintenance, Repairs &amp; Installation Contract</t>
  </si>
  <si>
    <t>ABCA SYSTEMS LTD</t>
  </si>
  <si>
    <t>Unit 24 Mylord Crescent, Camperdown Industrial Estate, Killingworth, Tyne &amp; Wear, NE12 5UJ</t>
  </si>
  <si>
    <t>RMBC - 013377</t>
  </si>
  <si>
    <t>Economic Development</t>
  </si>
  <si>
    <t>SparkX</t>
  </si>
  <si>
    <t>Wellhead Farm Hale Road, Wendover, Bucks HP22 6NJ</t>
  </si>
  <si>
    <t>RMBC - 033439</t>
  </si>
  <si>
    <t>RMBC - 033382</t>
  </si>
  <si>
    <t>RMBC - 033456</t>
  </si>
  <si>
    <t>RMBC - 013392</t>
  </si>
  <si>
    <t>BDI Securities UK Limited</t>
  </si>
  <si>
    <t>Unit G2 Hastingwood Trading Estate, London N18 3HT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</si>
  <si>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</si>
  <si>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</si>
  <si>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</si>
  <si>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</si>
  <si>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- 013408</t>
  </si>
  <si>
    <t>Direct call off for the provision of FRA works to various RBC Properties</t>
  </si>
  <si>
    <t>Provision of FRA works to various RBC Properties</t>
  </si>
  <si>
    <t>Unit 12 St Georges Industrial Estate, Camberley GU15 2QW</t>
  </si>
  <si>
    <t>RMBC - 013450</t>
  </si>
  <si>
    <t>The provision of a cloud-based system for parking enforcement case management</t>
  </si>
  <si>
    <t>Garden Cottage, Badgemore Park Henley-on-Thames Oxfordshire RG9 4NR</t>
  </si>
  <si>
    <t>RMBC - 013476</t>
  </si>
  <si>
    <t>Grounds Maintenance Options Appraisal Consultancy</t>
  </si>
  <si>
    <t>CEO &amp; Admin</t>
  </si>
  <si>
    <t>APSE</t>
  </si>
  <si>
    <t>3rd Floor Trafford House, Chester Road, Manchester, M32 0RS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</si>
  <si>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</si>
  <si>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</si>
  <si>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</si>
  <si>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</si>
  <si>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</si>
  <si>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</si>
  <si>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</si>
  <si>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</si>
  <si>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</si>
  <si>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</si>
  <si>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</si>
  <si>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- 013521</t>
  </si>
  <si>
    <t>Defects Diagnosis Report and Related Activity for Egham Business Park TW20 8RJ</t>
  </si>
  <si>
    <t>Currie &amp; Brown Ltd</t>
  </si>
  <si>
    <t>40 Holborn Viaduct London EC1N 2PB</t>
  </si>
  <si>
    <t>RMBC - 033699</t>
  </si>
  <si>
    <t>Clearance of Invasive Species at St Ann's Hill Chertsey</t>
  </si>
  <si>
    <t>RMBC - 033659</t>
  </si>
  <si>
    <t>RMBC - 033831</t>
  </si>
  <si>
    <t>RMBC - 033718</t>
  </si>
  <si>
    <t>RMBC - 033568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</si>
  <si>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</si>
  <si>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</si>
  <si>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</si>
  <si>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</si>
  <si>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</si>
  <si>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Services - Water, Wastewater and Ancillary Services for Commercial Properties</t>
  </si>
  <si>
    <t>RMBC - 013625</t>
  </si>
  <si>
    <t>Further Competition (SCC Countryside Services Framework) Clearance of Invasive Species - St Ann's Hill Chertsey</t>
  </si>
  <si>
    <t>Glendale Countryside Limited</t>
  </si>
  <si>
    <t>The Old Highways Depot, Witley Community Recycling Centre Petworth Road Witley Surrey GU8 5QW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</si>
  <si>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</si>
  <si>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</si>
  <si>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</si>
  <si>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</si>
  <si>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</si>
  <si>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</si>
  <si>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</si>
  <si>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</si>
  <si>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- 013646</t>
  </si>
  <si>
    <t>Provision of Consultancy Advice and Report for the Visitor Economy in Runnymede</t>
  </si>
  <si>
    <t>Blue Sail Consulting Ltd</t>
  </si>
  <si>
    <t>46 Jersey Street Brighton BN2 9NU</t>
  </si>
  <si>
    <t>RMBC - 013686</t>
  </si>
  <si>
    <t>PSN DNS Service</t>
  </si>
  <si>
    <t>Nominet</t>
  </si>
  <si>
    <t>Minerva House, Edmund Halley Road, Oxford, OX4 4DQ</t>
  </si>
  <si>
    <t>RMBC - 034048</t>
  </si>
  <si>
    <t>Strategic Land &amp; Property Assets</t>
  </si>
  <si>
    <t>RMBC - 013739</t>
  </si>
  <si>
    <t>Signage, Repairs to sliding gate and Barrier repairs</t>
  </si>
  <si>
    <t>Prodoor (UK) Ltd</t>
  </si>
  <si>
    <t>241 Chertsey Road, Addlestone, KT15 2EW</t>
  </si>
  <si>
    <t>RMBC - 013743</t>
  </si>
  <si>
    <t>Welfare Facility Upgrade</t>
  </si>
  <si>
    <t>HASTAINS SPECIAL MAINTENANCE WORKS AND BUILDING DEVELOPMENT LIMITED</t>
  </si>
  <si>
    <t>436 Hook Road, Chessington KT9 1NA</t>
  </si>
  <si>
    <t>RMBC - 013747</t>
  </si>
  <si>
    <t>Metro Building 5th Floor, Trafford Road, Salford Quays M5 3NN</t>
  </si>
  <si>
    <t>RMBC - 013748</t>
  </si>
  <si>
    <t>Grant Finder Internet Access License</t>
  </si>
  <si>
    <t>Law &amp; Governance</t>
  </si>
  <si>
    <t>Idox Software Ltd</t>
  </si>
  <si>
    <t>2nd Floor Waterside 1310, Arlington Bus Park Theale Reading RG7 4SA</t>
  </si>
  <si>
    <t>RMBC - 013782</t>
  </si>
  <si>
    <t>Leased Water Coolers and Heaters</t>
  </si>
  <si>
    <t>The Pinnacle, 170 Midsummer Boulevard, Milton Keynes, MK9 1FE</t>
  </si>
  <si>
    <t>RMBC - 034106</t>
  </si>
  <si>
    <t>RMBC-AP-Audio Door Entry system Upgrade at Surrey Towers, Addlestone KT15 2NH</t>
  </si>
  <si>
    <t>RMBC - 034200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</si>
  <si>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</si>
  <si>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</si>
  <si>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</si>
  <si>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</si>
  <si>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FTS Restricted</t>
  </si>
  <si>
    <t>Disabled Adaptations 16 Prairie Close KT152TN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</si>
  <si>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</si>
  <si>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</si>
  <si>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</si>
  <si>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</si>
  <si>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</si>
  <si>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</si>
  <si>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</si>
  <si>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</si>
  <si>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</si>
  <si>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</si>
  <si>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</si>
  <si>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</si>
  <si>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</si>
  <si>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</si>
  <si>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</si>
  <si>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works</t>
  </si>
  <si>
    <t>Unit 9 Bourne Enterprise Centre, Wrotham Road, Sevenoaks, TN15 8DG</t>
  </si>
  <si>
    <t>.</t>
  </si>
  <si>
    <t>Domestic Asbestos Surveying &amp; Consultancy Services</t>
  </si>
  <si>
    <t>Life Environmental Services Ltd.</t>
  </si>
  <si>
    <t>RMBC - 013839</t>
  </si>
  <si>
    <t>Audio Door Entry system Upgrade at Surrey Towers, Addlestone KT15 2NH</t>
  </si>
  <si>
    <t>Aurora UK Group Ltd</t>
  </si>
  <si>
    <t>1 Wrexham Road, Basildon, SS15 6PX</t>
  </si>
  <si>
    <t>Planned Rewiring To Existing Electrical Installations to council housing properties</t>
  </si>
  <si>
    <t>Works</t>
  </si>
  <si>
    <t>Unit 9 Bourne Enterprise Centre Wrotham Road, Sevenoaks TN15 8DG</t>
  </si>
  <si>
    <t>Preparation of procurement technical documents and associated tasks for planned works programmes.</t>
  </si>
  <si>
    <t>70 Goldsworth Road, Woking GU21 6LQ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</si>
</sst>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0" fontId="0" fillId="0" borderId="0" xfId="0"/>
    <xf numFmtId="0" fontId="0" fillId="0" borderId="0" xfId="0" applyFill="1"/>
    <xf numFmtId="0" fontId="18" fillId="0" borderId="10" xfId="0" applyFont="1" applyBorder="1" applyAlignment="1">
      <alignment horizontal="right" wrapText="1"/>
    </xf>
    <xf numFmtId="0" fontId="19" fillId="33" borderId="11" xfId="0" applyFont="1" applyFill="1" applyBorder="1" applyAlignment="1">
      <alignment wrapText="1"/>
    </xf>
    <xf numFmtId="14" fontId="18" fillId="0" borderId="10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400050</xdr:colOff>
      <xdr:row>0</xdr:row>
      <xdr:rowOff>228600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619125" y="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61C914-D5BC-4A9A-9C42-14E1B188BD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400050</xdr:colOff>
      <xdr:row>0</xdr:row>
      <xdr:rowOff>228600</xdr:rowOff>
    </xdr:to>
    <xdr:pic>
      <xdr:nvPicPr>
        <xdr:cNvPr id="3" name="Picture 4" hidden="1">
          <a:extLst>
            <a:ext uri="{FF2B5EF4-FFF2-40B4-BE49-F238E27FC236}">
              <a16:creationId xmlns:a16="http://schemas.microsoft.com/office/drawing/2014/main" id="{AFEB2B76-924D-439D-914B-5E557A3CE4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56"/>
  <sheetViews>
    <sheetView showGridLines="0" tabSelected="1" topLeftCell="F1" workbookViewId="0">
      <selection activeCell="H1" sqref="H1:H1048576"/>
    </sheetView>
  </sheetViews>
  <sheetFormatPr defaultRowHeight="15" x14ac:dyDescent="0.25"/>
  <cols>
    <col min="1" max="1" width="17" customWidth="1"/>
    <col min="2" max="2" width="14.7109375" customWidth="1"/>
    <col min="3" max="3" width="34.7109375" customWidth="1"/>
    <col min="4" max="4" width="24.140625" customWidth="1"/>
    <col min="5" max="5" width="38.7109375" customWidth="1"/>
    <col min="6" max="6" width="36.5703125" bestFit="1" customWidth="1"/>
    <col min="7" max="7" width="36.5703125" customWidth="1"/>
    <col min="8" max="8" width="15" customWidth="1"/>
    <col min="9" max="9" width="12.28515625" customWidth="1"/>
    <col min="10" max="10" width="13.7109375" customWidth="1"/>
    <col min="11" max="11" width="12.85546875" style="6" customWidth="1"/>
    <col min="12" max="12" width="16.28515625" customWidth="1"/>
    <col min="13" max="13" width="23.85546875" customWidth="1"/>
    <col min="14" max="14" width="25.42578125" customWidth="1"/>
    <col min="15" max="15" width="36.5703125" customWidth="1"/>
    <col min="16" max="16" width="21.28515625" customWidth="1"/>
  </cols>
  <sheetData>
    <row r="1" spans="1:16" ht="39" x14ac:dyDescent="0.25">
      <c r="A1" s="4" t="s">
        <v>480</v>
      </c>
      <c r="B1" s="8" t="s">
        <v>481</v>
      </c>
      <c r="C1" s="8" t="s">
        <v>482</v>
      </c>
      <c r="D1" s="4" t="s">
        <v>483</v>
      </c>
      <c r="E1" s="4" t="s">
        <v>484</v>
      </c>
      <c r="F1" s="4" t="s">
        <v>485</v>
      </c>
      <c r="G1" s="4" t="s">
        <v>486</v>
      </c>
      <c r="H1" s="4" t="s">
        <v>487</v>
      </c>
      <c r="I1" s="4" t="s">
        <v>488</v>
      </c>
      <c r="J1" s="4" t="s">
        <v>489</v>
      </c>
      <c r="K1" s="4" t="s">
        <v>490</v>
      </c>
      <c r="L1" s="4" t="s">
        <v>491</v>
      </c>
      <c r="M1" s="4" t="s">
        <v>492</v>
      </c>
      <c r="N1" s="4" t="s">
        <v>493</v>
      </c>
      <c r="O1" s="4" t="s">
        <v>494</v>
      </c>
      <c r="P1" s="4" t="s">
        <v>495</v>
      </c>
    </row>
    <row r="2" spans="1:16" ht="26.25" x14ac:dyDescent="0.25">
      <c r="A2" s="2" t="s">
        <v>356</v>
      </c>
      <c r="B2" s="2" t="s">
        <v>29</v>
      </c>
      <c r="C2" s="2" t="s">
        <v>357</v>
      </c>
      <c r="D2" s="2" t="s">
        <v>358</v>
      </c>
      <c r="E2" s="2" t="s">
        <v>359</v>
      </c>
      <c r="F2" s="2" t="s">
        <v>360</v>
      </c>
      <c r="G2" s="2" t="s">
        <v>361</v>
      </c>
      <c r="H2" s="7">
        <v>20352</v>
      </c>
      <c r="I2" s="7">
        <v>0</v>
      </c>
      <c r="J2" s="3">
        <v>43831</v>
      </c>
      <c r="K2" s="9">
        <v>44561</v>
      </c>
      <c r="L2" s="3">
        <v>44348</v>
      </c>
      <c r="M2" s="2" t="s">
        <v>52</v>
      </c>
      <c r="N2" s="2" t="s">
        <v>9</v>
      </c>
      <c r="O2" s="2" t="s">
        <v>9</v>
      </c>
      <c r="P2" s="2"/>
    </row>
    <row r="3" spans="1:16" ht="26.25" x14ac:dyDescent="0.25">
      <c r="A3" s="2" t="s">
        <v>398</v>
      </c>
      <c r="B3" s="2" t="s">
        <v>29</v>
      </c>
      <c r="C3" s="2" t="s">
        <v>399</v>
      </c>
      <c r="D3" s="2" t="s">
        <v>132</v>
      </c>
      <c r="E3" s="2" t="s">
        <v>400</v>
      </c>
      <c r="F3" s="2" t="s">
        <v>608</v>
      </c>
      <c r="G3" s="2" t="s">
        <v>401</v>
      </c>
      <c r="H3" s="7">
        <v>111600</v>
      </c>
      <c r="I3" s="7">
        <v>0</v>
      </c>
      <c r="J3" s="3">
        <v>41649</v>
      </c>
      <c r="K3" s="9">
        <v>44570</v>
      </c>
      <c r="L3" s="3">
        <v>44440</v>
      </c>
      <c r="M3" s="2" t="s">
        <v>67</v>
      </c>
      <c r="N3" s="2" t="s">
        <v>41</v>
      </c>
      <c r="O3" s="2" t="s">
        <v>41</v>
      </c>
      <c r="P3" s="2"/>
    </row>
    <row r="4" spans="1:16" ht="26.25" x14ac:dyDescent="0.25">
      <c r="A4" s="2" t="s">
        <v>679</v>
      </c>
      <c r="B4" s="2" t="s">
        <v>672</v>
      </c>
      <c r="C4" s="2" t="s">
        <v>671</v>
      </c>
      <c r="D4" s="2" t="s">
        <v>680</v>
      </c>
      <c r="E4" s="2" t="s">
        <v>671</v>
      </c>
      <c r="F4" s="2" t="s">
        <v>681</v>
      </c>
      <c r="G4" s="2" t="s">
        <v>682</v>
      </c>
      <c r="H4" s="7">
        <v>9300</v>
      </c>
      <c r="I4" s="7">
        <v>0</v>
      </c>
      <c r="J4" s="3">
        <v>44501</v>
      </c>
      <c r="K4" s="9">
        <v>44583</v>
      </c>
      <c r="L4" s="3">
        <v>44578</v>
      </c>
      <c r="M4" s="2" t="s">
        <v>67</v>
      </c>
      <c r="N4" s="2" t="s">
        <v>8</v>
      </c>
      <c r="O4" s="2" t="s">
        <v>9</v>
      </c>
      <c r="P4" s="2">
        <v>5536931</v>
      </c>
    </row>
    <row r="5" spans="1:16" s="5" customFormat="1" ht="26.25" x14ac:dyDescent="0.25">
      <c r="A5" s="2" t="s">
        <v>798</v>
      </c>
      <c r="B5" s="2" t="s">
        <v>185</v>
      </c>
      <c r="C5" s="2" t="s">
        <v>799</v>
      </c>
      <c r="D5" s="2" t="s">
        <v>56</v>
      </c>
      <c r="E5" s="2" t="s">
        <v>799</v>
      </c>
      <c r="F5" s="2" t="s">
        <v>800</v>
      </c>
      <c r="G5" s="2" t="s">
        <v>183</v>
      </c>
      <c r="H5" s="7">
        <v>360000</v>
      </c>
      <c r="I5" s="7">
        <v>0</v>
      </c>
      <c r="J5" s="3">
        <v>43535</v>
      </c>
      <c r="K5" s="9">
        <v>44630</v>
      </c>
      <c r="L5" s="3">
        <v>44440</v>
      </c>
      <c r="M5" s="2" t="s">
        <v>40</v>
      </c>
      <c r="N5" s="2" t="s">
        <v>8</v>
      </c>
      <c r="O5" s="2" t="s">
        <v>9</v>
      </c>
      <c r="P5" s="2"/>
    </row>
    <row r="6" spans="1:16" ht="26.25" x14ac:dyDescent="0.25">
      <c r="A6" s="2" t="s">
        <v>104</v>
      </c>
      <c r="B6" s="2" t="s">
        <v>29</v>
      </c>
      <c r="C6" s="2" t="s">
        <v>105</v>
      </c>
      <c r="D6" s="2" t="s">
        <v>49</v>
      </c>
      <c r="E6" s="2" t="s">
        <v>105</v>
      </c>
      <c r="F6" s="2" t="s">
        <v>106</v>
      </c>
      <c r="G6" s="2" t="s">
        <v>107</v>
      </c>
      <c r="H6" s="7">
        <v>28798.84</v>
      </c>
      <c r="I6" s="7">
        <v>0</v>
      </c>
      <c r="J6" s="3">
        <v>43497</v>
      </c>
      <c r="K6" s="9">
        <v>44592</v>
      </c>
      <c r="L6" s="3">
        <v>44563</v>
      </c>
      <c r="M6" s="2" t="s">
        <v>450</v>
      </c>
      <c r="N6" s="2" t="s">
        <v>8</v>
      </c>
      <c r="O6" s="2" t="s">
        <v>9</v>
      </c>
      <c r="P6" s="2" t="str">
        <f>"04667925"</f>
        <v>04667925</v>
      </c>
    </row>
    <row r="7" spans="1:16" s="5" customFormat="1" ht="26.25" x14ac:dyDescent="0.25">
      <c r="A7" s="2" t="s">
        <v>700</v>
      </c>
      <c r="B7" s="2" t="s">
        <v>185</v>
      </c>
      <c r="C7" s="2" t="s">
        <v>701</v>
      </c>
      <c r="D7" s="2" t="s">
        <v>702</v>
      </c>
      <c r="E7" s="2" t="s">
        <v>701</v>
      </c>
      <c r="F7" s="2" t="s">
        <v>703</v>
      </c>
      <c r="G7" s="2" t="s">
        <v>704</v>
      </c>
      <c r="H7" s="7">
        <v>18000</v>
      </c>
      <c r="I7" s="7">
        <v>0</v>
      </c>
      <c r="J7" s="3">
        <v>44516</v>
      </c>
      <c r="K7" s="9">
        <v>44592</v>
      </c>
      <c r="L7" s="3">
        <v>44571</v>
      </c>
      <c r="M7" s="2" t="s">
        <v>67</v>
      </c>
      <c r="N7" s="2" t="s">
        <v>41</v>
      </c>
      <c r="O7" s="2" t="s">
        <v>41</v>
      </c>
      <c r="P7" s="2"/>
    </row>
    <row r="8" spans="1:16" ht="26.25" x14ac:dyDescent="0.25">
      <c r="A8" s="2" t="s">
        <v>114</v>
      </c>
      <c r="B8" s="2" t="s">
        <v>115</v>
      </c>
      <c r="C8" s="2" t="s">
        <v>116</v>
      </c>
      <c r="D8" s="2" t="s">
        <v>117</v>
      </c>
      <c r="E8" s="2" t="s">
        <v>118</v>
      </c>
      <c r="F8" s="2" t="s">
        <v>119</v>
      </c>
      <c r="G8" s="2" t="s">
        <v>120</v>
      </c>
      <c r="H8" s="7">
        <v>48600</v>
      </c>
      <c r="I8" s="7">
        <v>0</v>
      </c>
      <c r="J8" s="3">
        <v>43500</v>
      </c>
      <c r="K8" s="9">
        <v>44595</v>
      </c>
      <c r="L8" s="3">
        <v>44412</v>
      </c>
      <c r="M8" s="2" t="s">
        <v>66</v>
      </c>
      <c r="N8" s="2" t="s">
        <v>41</v>
      </c>
      <c r="O8" s="2" t="s">
        <v>41</v>
      </c>
      <c r="P8" s="2">
        <v>908021</v>
      </c>
    </row>
    <row r="9" spans="1:16" ht="26.25" x14ac:dyDescent="0.25">
      <c r="A9" s="2" t="s">
        <v>267</v>
      </c>
      <c r="B9" s="2" t="s">
        <v>29</v>
      </c>
      <c r="C9" s="2" t="s">
        <v>268</v>
      </c>
      <c r="D9" s="2" t="s">
        <v>49</v>
      </c>
      <c r="E9" s="2" t="s">
        <v>268</v>
      </c>
      <c r="F9" s="2" t="s">
        <v>269</v>
      </c>
      <c r="G9" s="2" t="s">
        <v>270</v>
      </c>
      <c r="H9" s="7">
        <v>8101.01</v>
      </c>
      <c r="I9" s="7">
        <v>0</v>
      </c>
      <c r="J9" s="3">
        <v>42821</v>
      </c>
      <c r="K9" s="9">
        <v>44620</v>
      </c>
      <c r="L9" s="3">
        <v>44071</v>
      </c>
      <c r="M9" s="2" t="s">
        <v>52</v>
      </c>
      <c r="N9" s="2" t="s">
        <v>41</v>
      </c>
      <c r="O9" s="2" t="s">
        <v>9</v>
      </c>
      <c r="P9" s="2" t="str">
        <f>"04043149"</f>
        <v>04043149</v>
      </c>
    </row>
    <row r="10" spans="1:16" ht="26.25" x14ac:dyDescent="0.25">
      <c r="A10" s="2" t="s">
        <v>591</v>
      </c>
      <c r="B10" s="2" t="s">
        <v>185</v>
      </c>
      <c r="C10" s="2" t="s">
        <v>592</v>
      </c>
      <c r="D10" s="2" t="s">
        <v>165</v>
      </c>
      <c r="E10" s="2" t="s">
        <v>592</v>
      </c>
      <c r="F10" s="2" t="s">
        <v>593</v>
      </c>
      <c r="G10" s="2" t="s">
        <v>329</v>
      </c>
      <c r="H10" s="7">
        <v>18455.439999999999</v>
      </c>
      <c r="I10" s="7">
        <v>0</v>
      </c>
      <c r="J10" s="3">
        <v>43891</v>
      </c>
      <c r="K10" s="9">
        <v>44620</v>
      </c>
      <c r="L10" s="3">
        <v>44531</v>
      </c>
      <c r="M10" s="2" t="s">
        <v>450</v>
      </c>
      <c r="N10" s="2" t="s">
        <v>8</v>
      </c>
      <c r="O10" s="2" t="s">
        <v>9</v>
      </c>
      <c r="P10" s="2">
        <v>3196050</v>
      </c>
    </row>
    <row r="11" spans="1:16" ht="77.25" x14ac:dyDescent="0.25">
      <c r="A11" s="2" t="s">
        <v>629</v>
      </c>
      <c r="B11" s="2" t="s">
        <v>610</v>
      </c>
      <c r="C11" s="2" t="s">
        <v>630</v>
      </c>
      <c r="D11" s="2" t="s">
        <v>266</v>
      </c>
      <c r="E11" s="2" t="s">
        <v>630</v>
      </c>
      <c r="F11" s="2" t="s">
        <v>631</v>
      </c>
      <c r="G11" s="2" t="s">
        <v>632</v>
      </c>
      <c r="H11" s="7">
        <v>28238.75</v>
      </c>
      <c r="I11" s="7">
        <v>0</v>
      </c>
      <c r="J11" s="3">
        <v>44363</v>
      </c>
      <c r="K11" s="9">
        <v>44620</v>
      </c>
      <c r="L11" s="3">
        <v>44613</v>
      </c>
      <c r="M11" s="2" t="s">
        <v>52</v>
      </c>
      <c r="N11" s="2" t="s">
        <v>8</v>
      </c>
      <c r="O11" s="2" t="s">
        <v>9</v>
      </c>
      <c r="P11" s="2">
        <v>4305487</v>
      </c>
    </row>
    <row r="12" spans="1:16" ht="51.75" x14ac:dyDescent="0.25">
      <c r="A12" s="2" t="s">
        <v>732</v>
      </c>
      <c r="B12" s="2" t="s">
        <v>720</v>
      </c>
      <c r="C12" s="2" t="s">
        <v>733</v>
      </c>
      <c r="D12" s="2" t="s">
        <v>117</v>
      </c>
      <c r="E12" s="2" t="s">
        <v>721</v>
      </c>
      <c r="F12" s="2" t="s">
        <v>734</v>
      </c>
      <c r="G12" s="2" t="s">
        <v>735</v>
      </c>
      <c r="H12" s="7">
        <v>44217.9</v>
      </c>
      <c r="I12" s="7">
        <v>0</v>
      </c>
      <c r="J12" s="3">
        <v>44592</v>
      </c>
      <c r="K12" s="9">
        <v>44635</v>
      </c>
      <c r="L12" s="3">
        <v>44627</v>
      </c>
      <c r="M12" s="2" t="s">
        <v>40</v>
      </c>
      <c r="N12" s="2" t="s">
        <v>9</v>
      </c>
      <c r="O12" s="2" t="s">
        <v>9</v>
      </c>
      <c r="P12" s="2">
        <v>2121098</v>
      </c>
    </row>
    <row r="13" spans="1:16" ht="26.25" x14ac:dyDescent="0.25">
      <c r="A13" s="2" t="s">
        <v>68</v>
      </c>
      <c r="B13" s="2" t="s">
        <v>29</v>
      </c>
      <c r="C13" s="2" t="s">
        <v>69</v>
      </c>
      <c r="D13" s="2" t="s">
        <v>49</v>
      </c>
      <c r="E13" s="2" t="s">
        <v>69</v>
      </c>
      <c r="F13" s="2" t="s">
        <v>70</v>
      </c>
      <c r="G13" s="2" t="s">
        <v>71</v>
      </c>
      <c r="H13" s="7">
        <v>39822.75</v>
      </c>
      <c r="I13" s="7">
        <v>0</v>
      </c>
      <c r="J13" s="3">
        <v>43465</v>
      </c>
      <c r="K13" s="9">
        <v>44651</v>
      </c>
      <c r="L13" s="3">
        <v>44410</v>
      </c>
      <c r="M13" s="2" t="s">
        <v>450</v>
      </c>
      <c r="N13" s="2" t="s">
        <v>9</v>
      </c>
      <c r="O13" s="2" t="s">
        <v>9</v>
      </c>
      <c r="P13" s="2">
        <v>4800355</v>
      </c>
    </row>
    <row r="14" spans="1:16" ht="63.75" customHeight="1" x14ac:dyDescent="0.25">
      <c r="A14" s="2" t="s">
        <v>121</v>
      </c>
      <c r="B14" s="2" t="s">
        <v>122</v>
      </c>
      <c r="C14" s="2" t="s">
        <v>123</v>
      </c>
      <c r="D14" s="2" t="s">
        <v>117</v>
      </c>
      <c r="E14" s="2" t="s">
        <v>124</v>
      </c>
      <c r="F14" s="2" t="s">
        <v>125</v>
      </c>
      <c r="G14" s="2" t="s">
        <v>126</v>
      </c>
      <c r="H14" s="7">
        <v>133000</v>
      </c>
      <c r="I14" s="7">
        <v>0</v>
      </c>
      <c r="J14" s="3">
        <v>43423</v>
      </c>
      <c r="K14" s="9">
        <v>44651</v>
      </c>
      <c r="L14" s="3">
        <v>44593</v>
      </c>
      <c r="M14" s="2" t="s">
        <v>66</v>
      </c>
      <c r="N14" s="2" t="s">
        <v>8</v>
      </c>
      <c r="O14" s="2" t="s">
        <v>9</v>
      </c>
      <c r="P14" s="2" t="str">
        <f>"05355511"</f>
        <v>05355511</v>
      </c>
    </row>
    <row r="15" spans="1:16" ht="26.25" x14ac:dyDescent="0.25">
      <c r="A15" s="2" t="s">
        <v>133</v>
      </c>
      <c r="B15" s="2" t="s">
        <v>29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138</v>
      </c>
      <c r="H15" s="7">
        <v>1440000</v>
      </c>
      <c r="I15" s="7">
        <v>0</v>
      </c>
      <c r="J15" s="3">
        <v>41730</v>
      </c>
      <c r="K15" s="9">
        <v>44651</v>
      </c>
      <c r="L15" s="3">
        <v>44409</v>
      </c>
      <c r="M15" s="2" t="s">
        <v>66</v>
      </c>
      <c r="N15" s="2" t="s">
        <v>8</v>
      </c>
      <c r="O15" s="2" t="s">
        <v>9</v>
      </c>
      <c r="P15" s="2" t="str">
        <f>"02080646"</f>
        <v>02080646</v>
      </c>
    </row>
    <row r="16" spans="1:16" ht="64.5" x14ac:dyDescent="0.25">
      <c r="A16" s="2" t="s">
        <v>146</v>
      </c>
      <c r="B16" s="2" t="s">
        <v>29</v>
      </c>
      <c r="C16" s="2" t="s">
        <v>147</v>
      </c>
      <c r="D16" s="2" t="s">
        <v>117</v>
      </c>
      <c r="E16" s="2" t="s">
        <v>148</v>
      </c>
      <c r="F16" s="2" t="s">
        <v>149</v>
      </c>
      <c r="G16" s="2" t="s">
        <v>150</v>
      </c>
      <c r="H16" s="7">
        <v>1920000</v>
      </c>
      <c r="I16" s="7">
        <v>0</v>
      </c>
      <c r="J16" s="3">
        <v>41275</v>
      </c>
      <c r="K16" s="9">
        <v>44651</v>
      </c>
      <c r="L16" s="3">
        <v>44470</v>
      </c>
      <c r="M16" s="2" t="s">
        <v>66</v>
      </c>
      <c r="N16" s="2" t="s">
        <v>9</v>
      </c>
      <c r="O16" s="2" t="s">
        <v>9</v>
      </c>
      <c r="P16" s="2" t="str">
        <f>"03542918"</f>
        <v>03542918</v>
      </c>
    </row>
    <row r="17" spans="1:16" s="6" customFormat="1" ht="51.75" x14ac:dyDescent="0.25">
      <c r="A17" s="2" t="s">
        <v>151</v>
      </c>
      <c r="B17" s="2" t="s">
        <v>29</v>
      </c>
      <c r="C17" s="2" t="s">
        <v>152</v>
      </c>
      <c r="D17" s="2" t="s">
        <v>117</v>
      </c>
      <c r="E17" s="2" t="s">
        <v>153</v>
      </c>
      <c r="F17" s="2" t="s">
        <v>149</v>
      </c>
      <c r="G17" s="2" t="s">
        <v>150</v>
      </c>
      <c r="H17" s="7">
        <v>44800</v>
      </c>
      <c r="I17" s="7">
        <v>0</v>
      </c>
      <c r="J17" s="3">
        <v>41275</v>
      </c>
      <c r="K17" s="9">
        <v>44651</v>
      </c>
      <c r="L17" s="3">
        <v>44470</v>
      </c>
      <c r="M17" s="2" t="s">
        <v>66</v>
      </c>
      <c r="N17" s="2" t="s">
        <v>9</v>
      </c>
      <c r="O17" s="2" t="s">
        <v>9</v>
      </c>
      <c r="P17" s="2" t="str">
        <f>"03542918"</f>
        <v>03542918</v>
      </c>
    </row>
    <row r="18" spans="1:16" ht="26.25" x14ac:dyDescent="0.25">
      <c r="A18" s="2" t="s">
        <v>195</v>
      </c>
      <c r="B18" s="2"/>
      <c r="C18" s="2" t="s">
        <v>196</v>
      </c>
      <c r="D18" s="2" t="s">
        <v>197</v>
      </c>
      <c r="E18" s="2" t="s">
        <v>198</v>
      </c>
      <c r="F18" s="2" t="s">
        <v>199</v>
      </c>
      <c r="G18" s="2" t="s">
        <v>98</v>
      </c>
      <c r="H18" s="7">
        <v>76292.81</v>
      </c>
      <c r="I18" s="7">
        <v>0</v>
      </c>
      <c r="J18" s="3">
        <v>42826</v>
      </c>
      <c r="K18" s="9">
        <v>44651</v>
      </c>
      <c r="L18" s="3">
        <v>44410</v>
      </c>
      <c r="M18" s="2" t="s">
        <v>52</v>
      </c>
      <c r="N18" s="2" t="s">
        <v>9</v>
      </c>
      <c r="O18" s="2" t="s">
        <v>9</v>
      </c>
      <c r="P18" s="2">
        <v>1628868</v>
      </c>
    </row>
    <row r="19" spans="1:16" ht="26.25" x14ac:dyDescent="0.25">
      <c r="A19" s="2" t="s">
        <v>240</v>
      </c>
      <c r="B19" s="2" t="s">
        <v>29</v>
      </c>
      <c r="C19" s="2" t="s">
        <v>241</v>
      </c>
      <c r="D19" s="2" t="s">
        <v>3</v>
      </c>
      <c r="E19" s="2" t="s">
        <v>242</v>
      </c>
      <c r="F19" s="2" t="s">
        <v>238</v>
      </c>
      <c r="G19" s="2" t="s">
        <v>239</v>
      </c>
      <c r="H19" s="7">
        <v>135767</v>
      </c>
      <c r="I19" s="7">
        <v>0</v>
      </c>
      <c r="J19" s="3">
        <v>42052</v>
      </c>
      <c r="K19" s="9">
        <v>44651</v>
      </c>
      <c r="L19" s="3">
        <v>44287</v>
      </c>
      <c r="M19" s="2" t="s">
        <v>7</v>
      </c>
      <c r="N19" s="2" t="s">
        <v>9</v>
      </c>
      <c r="O19" s="2" t="s">
        <v>41</v>
      </c>
      <c r="P19" s="2" t="str">
        <f>"00002065"</f>
        <v>00002065</v>
      </c>
    </row>
    <row r="20" spans="1:16" ht="26.25" x14ac:dyDescent="0.25">
      <c r="A20" s="2" t="s">
        <v>261</v>
      </c>
      <c r="B20" s="2"/>
      <c r="C20" s="2" t="s">
        <v>262</v>
      </c>
      <c r="D20" s="2" t="s">
        <v>172</v>
      </c>
      <c r="E20" s="2" t="s">
        <v>263</v>
      </c>
      <c r="F20" s="2" t="s">
        <v>264</v>
      </c>
      <c r="G20" s="2" t="s">
        <v>265</v>
      </c>
      <c r="H20" s="7">
        <v>120000</v>
      </c>
      <c r="I20" s="7">
        <v>0</v>
      </c>
      <c r="J20" s="3">
        <v>43191</v>
      </c>
      <c r="K20" s="9">
        <v>44651</v>
      </c>
      <c r="L20" s="3">
        <v>44440</v>
      </c>
      <c r="M20" s="2" t="s">
        <v>40</v>
      </c>
      <c r="N20" s="2" t="s">
        <v>9</v>
      </c>
      <c r="O20" s="2" t="s">
        <v>41</v>
      </c>
      <c r="P20" s="2"/>
    </row>
    <row r="21" spans="1:16" ht="26.25" x14ac:dyDescent="0.25">
      <c r="A21" s="2" t="s">
        <v>285</v>
      </c>
      <c r="B21" s="2" t="s">
        <v>29</v>
      </c>
      <c r="C21" s="2" t="s">
        <v>286</v>
      </c>
      <c r="D21" s="2" t="s">
        <v>251</v>
      </c>
      <c r="E21" s="2" t="s">
        <v>287</v>
      </c>
      <c r="F21" s="2" t="s">
        <v>288</v>
      </c>
      <c r="G21" s="2" t="s">
        <v>289</v>
      </c>
      <c r="H21" s="7">
        <v>136800</v>
      </c>
      <c r="I21" s="7">
        <v>0</v>
      </c>
      <c r="J21" s="3">
        <v>40269</v>
      </c>
      <c r="K21" s="9">
        <v>44651</v>
      </c>
      <c r="L21" s="3">
        <v>44440</v>
      </c>
      <c r="M21" s="2" t="s">
        <v>52</v>
      </c>
      <c r="N21" s="2" t="s">
        <v>8</v>
      </c>
      <c r="O21" s="2" t="s">
        <v>9</v>
      </c>
      <c r="P21" s="2">
        <v>4152280</v>
      </c>
    </row>
    <row r="22" spans="1:16" ht="26.25" x14ac:dyDescent="0.25">
      <c r="A22" s="2" t="s">
        <v>325</v>
      </c>
      <c r="B22" s="2" t="s">
        <v>29</v>
      </c>
      <c r="C22" s="2" t="s">
        <v>326</v>
      </c>
      <c r="D22" s="2" t="s">
        <v>165</v>
      </c>
      <c r="E22" s="2" t="s">
        <v>327</v>
      </c>
      <c r="F22" s="2" t="s">
        <v>328</v>
      </c>
      <c r="G22" s="2" t="s">
        <v>329</v>
      </c>
      <c r="H22" s="7">
        <v>464046.2</v>
      </c>
      <c r="I22" s="7">
        <v>0</v>
      </c>
      <c r="J22" s="3">
        <v>42095</v>
      </c>
      <c r="K22" s="9">
        <v>44651</v>
      </c>
      <c r="L22" s="3">
        <v>44563</v>
      </c>
      <c r="M22" s="2" t="s">
        <v>66</v>
      </c>
      <c r="N22" s="2" t="s">
        <v>8</v>
      </c>
      <c r="O22" s="2" t="s">
        <v>9</v>
      </c>
      <c r="P22" s="2">
        <v>3196050</v>
      </c>
    </row>
    <row r="23" spans="1:16" ht="90" x14ac:dyDescent="0.25">
      <c r="A23" s="2" t="s">
        <v>362</v>
      </c>
      <c r="B23" s="2" t="s">
        <v>29</v>
      </c>
      <c r="C23" s="2" t="s">
        <v>363</v>
      </c>
      <c r="D23" s="2" t="s">
        <v>730</v>
      </c>
      <c r="E23" s="2" t="s">
        <v>364</v>
      </c>
      <c r="F23" s="2" t="s">
        <v>365</v>
      </c>
      <c r="G23" s="2" t="s">
        <v>366</v>
      </c>
      <c r="H23" s="7">
        <v>18000</v>
      </c>
      <c r="I23" s="7">
        <v>0</v>
      </c>
      <c r="J23" s="3">
        <v>43510</v>
      </c>
      <c r="K23" s="9">
        <v>44651</v>
      </c>
      <c r="L23" s="3">
        <v>44572</v>
      </c>
      <c r="M23" s="2" t="s">
        <v>67</v>
      </c>
      <c r="N23" s="2" t="s">
        <v>8</v>
      </c>
      <c r="O23" s="2" t="s">
        <v>9</v>
      </c>
      <c r="P23" s="2">
        <v>4677925</v>
      </c>
    </row>
    <row r="24" spans="1:16" ht="26.25" x14ac:dyDescent="0.25">
      <c r="A24" s="2" t="s">
        <v>393</v>
      </c>
      <c r="B24" s="2" t="s">
        <v>29</v>
      </c>
      <c r="C24" s="2" t="s">
        <v>394</v>
      </c>
      <c r="D24" s="2" t="s">
        <v>117</v>
      </c>
      <c r="E24" s="2" t="s">
        <v>395</v>
      </c>
      <c r="F24" s="2" t="s">
        <v>396</v>
      </c>
      <c r="G24" s="2" t="s">
        <v>397</v>
      </c>
      <c r="H24" s="7">
        <v>51861.279999999999</v>
      </c>
      <c r="I24" s="7">
        <v>0</v>
      </c>
      <c r="J24" s="3">
        <v>43618</v>
      </c>
      <c r="K24" s="9">
        <v>45016</v>
      </c>
      <c r="L24" s="3">
        <v>44563</v>
      </c>
      <c r="M24" s="2" t="s">
        <v>52</v>
      </c>
      <c r="N24" s="2" t="s">
        <v>41</v>
      </c>
      <c r="O24" s="2" t="s">
        <v>41</v>
      </c>
      <c r="P24" s="2"/>
    </row>
    <row r="25" spans="1:16" ht="39" x14ac:dyDescent="0.25">
      <c r="A25" s="2" t="s">
        <v>509</v>
      </c>
      <c r="B25" s="2" t="s">
        <v>510</v>
      </c>
      <c r="C25" s="2" t="s">
        <v>511</v>
      </c>
      <c r="D25" s="2" t="s">
        <v>56</v>
      </c>
      <c r="E25" s="2" t="s">
        <v>512</v>
      </c>
      <c r="F25" s="2" t="s">
        <v>513</v>
      </c>
      <c r="G25" s="2" t="s">
        <v>514</v>
      </c>
      <c r="H25" s="7">
        <v>192246</v>
      </c>
      <c r="I25" s="7">
        <v>0</v>
      </c>
      <c r="J25" s="3">
        <v>44249</v>
      </c>
      <c r="K25" s="9">
        <v>44651</v>
      </c>
      <c r="L25" s="3">
        <v>44651</v>
      </c>
      <c r="M25" s="2" t="s">
        <v>40</v>
      </c>
      <c r="N25" s="2" t="s">
        <v>9</v>
      </c>
      <c r="O25" s="2" t="s">
        <v>9</v>
      </c>
      <c r="P25" s="2" t="str">
        <f>"01230435"</f>
        <v>01230435</v>
      </c>
    </row>
    <row r="26" spans="1:16" ht="39" x14ac:dyDescent="0.25">
      <c r="A26" s="2" t="s">
        <v>515</v>
      </c>
      <c r="B26" s="2"/>
      <c r="C26" s="2" t="s">
        <v>516</v>
      </c>
      <c r="D26" s="2" t="s">
        <v>56</v>
      </c>
      <c r="E26" s="2" t="s">
        <v>517</v>
      </c>
      <c r="F26" s="2" t="s">
        <v>513</v>
      </c>
      <c r="G26" s="2" t="s">
        <v>518</v>
      </c>
      <c r="H26" s="7">
        <v>300000</v>
      </c>
      <c r="I26" s="7">
        <v>0</v>
      </c>
      <c r="J26" s="3">
        <v>44249</v>
      </c>
      <c r="K26" s="9">
        <v>44651</v>
      </c>
      <c r="L26" s="3">
        <v>44651</v>
      </c>
      <c r="M26" s="2" t="s">
        <v>88</v>
      </c>
      <c r="N26" s="2" t="s">
        <v>9</v>
      </c>
      <c r="O26" s="2" t="s">
        <v>9</v>
      </c>
      <c r="P26" s="2" t="str">
        <f>"01230435"</f>
        <v>01230435</v>
      </c>
    </row>
    <row r="27" spans="1:16" ht="26.25" x14ac:dyDescent="0.25">
      <c r="A27" s="2" t="s">
        <v>633</v>
      </c>
      <c r="B27" s="2" t="s">
        <v>634</v>
      </c>
      <c r="C27" s="2" t="s">
        <v>635</v>
      </c>
      <c r="D27" s="2" t="s">
        <v>31</v>
      </c>
      <c r="E27" s="2" t="s">
        <v>635</v>
      </c>
      <c r="F27" s="2" t="s">
        <v>636</v>
      </c>
      <c r="G27" s="2" t="s">
        <v>637</v>
      </c>
      <c r="H27" s="7">
        <v>12200.52</v>
      </c>
      <c r="I27" s="7">
        <v>0</v>
      </c>
      <c r="J27" s="3">
        <v>44404</v>
      </c>
      <c r="K27" s="9">
        <v>44651</v>
      </c>
      <c r="L27" s="3">
        <v>44593</v>
      </c>
      <c r="M27" s="2" t="s">
        <v>67</v>
      </c>
      <c r="N27" s="2" t="s">
        <v>8</v>
      </c>
      <c r="O27" s="2" t="s">
        <v>9</v>
      </c>
      <c r="P27" s="2" t="str">
        <f>"09998796"</f>
        <v>09998796</v>
      </c>
    </row>
    <row r="28" spans="1:16" ht="26.25" x14ac:dyDescent="0.25">
      <c r="A28" s="2" t="s">
        <v>651</v>
      </c>
      <c r="B28" s="2" t="s">
        <v>185</v>
      </c>
      <c r="C28" s="2" t="s">
        <v>161</v>
      </c>
      <c r="D28" s="2" t="s">
        <v>160</v>
      </c>
      <c r="E28" s="2" t="s">
        <v>161</v>
      </c>
      <c r="F28" s="2" t="s">
        <v>162</v>
      </c>
      <c r="G28" s="2" t="s">
        <v>652</v>
      </c>
      <c r="H28" s="7">
        <v>15000</v>
      </c>
      <c r="I28" s="7">
        <v>0</v>
      </c>
      <c r="J28" s="3">
        <v>44287</v>
      </c>
      <c r="K28" s="9">
        <v>44651</v>
      </c>
      <c r="L28" s="3">
        <v>44411</v>
      </c>
      <c r="M28" s="2" t="s">
        <v>450</v>
      </c>
      <c r="N28" s="2" t="s">
        <v>9</v>
      </c>
      <c r="O28" s="2" t="s">
        <v>41</v>
      </c>
      <c r="P28" s="2">
        <v>2306135</v>
      </c>
    </row>
    <row r="29" spans="1:16" ht="39" x14ac:dyDescent="0.25">
      <c r="A29" s="2" t="s">
        <v>744</v>
      </c>
      <c r="B29" s="2" t="s">
        <v>723</v>
      </c>
      <c r="C29" s="2" t="s">
        <v>745</v>
      </c>
      <c r="D29" s="2" t="s">
        <v>680</v>
      </c>
      <c r="E29" s="2" t="s">
        <v>745</v>
      </c>
      <c r="F29" s="2" t="s">
        <v>746</v>
      </c>
      <c r="G29" s="2" t="s">
        <v>747</v>
      </c>
      <c r="H29" s="7">
        <v>21700</v>
      </c>
      <c r="I29" s="7">
        <v>0</v>
      </c>
      <c r="J29" s="3">
        <v>44576</v>
      </c>
      <c r="K29" s="9">
        <v>44651</v>
      </c>
      <c r="L29" s="3">
        <v>44635</v>
      </c>
      <c r="M29" s="2" t="s">
        <v>67</v>
      </c>
      <c r="N29" s="2" t="s">
        <v>8</v>
      </c>
      <c r="O29" s="2" t="s">
        <v>9</v>
      </c>
      <c r="P29" s="2" t="str">
        <f>"06021556"</f>
        <v>06021556</v>
      </c>
    </row>
    <row r="30" spans="1:16" ht="26.25" x14ac:dyDescent="0.25">
      <c r="A30" s="2" t="s">
        <v>754</v>
      </c>
      <c r="B30" s="2" t="s">
        <v>29</v>
      </c>
      <c r="C30" s="2" t="s">
        <v>755</v>
      </c>
      <c r="D30" s="2" t="s">
        <v>730</v>
      </c>
      <c r="E30" s="2" t="s">
        <v>755</v>
      </c>
      <c r="F30" s="2" t="s">
        <v>756</v>
      </c>
      <c r="G30" s="2" t="s">
        <v>757</v>
      </c>
      <c r="H30" s="7">
        <v>11337.22</v>
      </c>
      <c r="I30" s="7">
        <v>0</v>
      </c>
      <c r="J30" s="3">
        <v>44634</v>
      </c>
      <c r="K30" s="9">
        <v>44651</v>
      </c>
      <c r="L30" s="3">
        <v>44644</v>
      </c>
      <c r="M30" s="2" t="s">
        <v>67</v>
      </c>
      <c r="N30" s="2" t="s">
        <v>41</v>
      </c>
      <c r="O30" s="2" t="s">
        <v>9</v>
      </c>
      <c r="P30" s="2"/>
    </row>
    <row r="31" spans="1:16" s="1" customFormat="1" ht="38.25" x14ac:dyDescent="0.2">
      <c r="A31" s="2" t="s">
        <v>758</v>
      </c>
      <c r="B31" s="2" t="s">
        <v>29</v>
      </c>
      <c r="C31" s="2" t="s">
        <v>759</v>
      </c>
      <c r="D31" s="2" t="s">
        <v>730</v>
      </c>
      <c r="E31" s="2" t="s">
        <v>759</v>
      </c>
      <c r="F31" s="2" t="s">
        <v>760</v>
      </c>
      <c r="G31" s="2" t="s">
        <v>761</v>
      </c>
      <c r="H31" s="7">
        <v>6325</v>
      </c>
      <c r="I31" s="7">
        <v>0</v>
      </c>
      <c r="J31" s="3">
        <v>44634</v>
      </c>
      <c r="K31" s="9">
        <v>44652</v>
      </c>
      <c r="L31" s="3">
        <v>44641</v>
      </c>
      <c r="M31" s="2" t="s">
        <v>67</v>
      </c>
      <c r="N31" s="2" t="s">
        <v>9</v>
      </c>
      <c r="O31" s="2" t="s">
        <v>9</v>
      </c>
      <c r="P31" s="2"/>
    </row>
    <row r="32" spans="1:16" x14ac:dyDescent="0.25">
      <c r="A32" s="2" t="s">
        <v>190</v>
      </c>
      <c r="B32" s="2" t="s">
        <v>185</v>
      </c>
      <c r="C32" s="2" t="s">
        <v>191</v>
      </c>
      <c r="D32" s="2" t="s">
        <v>172</v>
      </c>
      <c r="E32" s="2" t="s">
        <v>192</v>
      </c>
      <c r="F32" s="2" t="s">
        <v>193</v>
      </c>
      <c r="G32" s="2" t="s">
        <v>194</v>
      </c>
      <c r="H32" s="7">
        <v>94725</v>
      </c>
      <c r="I32" s="7">
        <v>0</v>
      </c>
      <c r="J32" s="3">
        <v>43584</v>
      </c>
      <c r="K32" s="9">
        <v>44679</v>
      </c>
      <c r="L32" s="3">
        <v>44564</v>
      </c>
      <c r="M32" s="2" t="s">
        <v>67</v>
      </c>
      <c r="N32" s="2" t="s">
        <v>41</v>
      </c>
      <c r="O32" s="2" t="s">
        <v>41</v>
      </c>
      <c r="P32" s="2">
        <v>4546648</v>
      </c>
    </row>
    <row r="33" spans="1:16" ht="39" x14ac:dyDescent="0.25">
      <c r="A33" s="2" t="s">
        <v>505</v>
      </c>
      <c r="B33" s="2" t="s">
        <v>497</v>
      </c>
      <c r="C33" s="2" t="s">
        <v>506</v>
      </c>
      <c r="D33" s="2" t="s">
        <v>172</v>
      </c>
      <c r="E33" s="2" t="s">
        <v>506</v>
      </c>
      <c r="F33" s="2" t="s">
        <v>507</v>
      </c>
      <c r="G33" s="2" t="s">
        <v>508</v>
      </c>
      <c r="H33" s="7">
        <v>1445485</v>
      </c>
      <c r="I33" s="7">
        <v>0</v>
      </c>
      <c r="J33" s="3">
        <v>44215</v>
      </c>
      <c r="K33" s="9">
        <v>44680</v>
      </c>
      <c r="L33" s="3">
        <v>44680</v>
      </c>
      <c r="M33" s="2" t="s">
        <v>66</v>
      </c>
      <c r="N33" s="2" t="s">
        <v>8</v>
      </c>
      <c r="O33" s="2" t="s">
        <v>9</v>
      </c>
      <c r="P33" s="2">
        <v>10828670</v>
      </c>
    </row>
    <row r="34" spans="1:16" ht="39" x14ac:dyDescent="0.25">
      <c r="A34" s="2" t="s">
        <v>211</v>
      </c>
      <c r="B34" s="2"/>
      <c r="C34" s="2" t="s">
        <v>212</v>
      </c>
      <c r="D34" s="2" t="s">
        <v>156</v>
      </c>
      <c r="E34" s="2" t="s">
        <v>213</v>
      </c>
      <c r="F34" s="2" t="s">
        <v>214</v>
      </c>
      <c r="G34" s="2" t="s">
        <v>215</v>
      </c>
      <c r="H34" s="7">
        <v>28500</v>
      </c>
      <c r="I34" s="7">
        <v>0</v>
      </c>
      <c r="J34" s="3">
        <v>43586</v>
      </c>
      <c r="K34" s="9">
        <v>44681</v>
      </c>
      <c r="L34" s="3">
        <v>44591</v>
      </c>
      <c r="M34" s="2" t="s">
        <v>88</v>
      </c>
      <c r="N34" s="2" t="s">
        <v>41</v>
      </c>
      <c r="O34" s="2" t="s">
        <v>41</v>
      </c>
      <c r="P34" s="2" t="str">
        <f>"07013789"</f>
        <v>07013789</v>
      </c>
    </row>
    <row r="35" spans="1:16" ht="39" x14ac:dyDescent="0.25">
      <c r="A35" s="2" t="s">
        <v>225</v>
      </c>
      <c r="B35" s="2"/>
      <c r="C35" s="2" t="s">
        <v>226</v>
      </c>
      <c r="D35" s="2" t="s">
        <v>3</v>
      </c>
      <c r="E35" s="2" t="s">
        <v>227</v>
      </c>
      <c r="F35" s="2" t="s">
        <v>228</v>
      </c>
      <c r="G35" s="2" t="s">
        <v>229</v>
      </c>
      <c r="H35" s="7">
        <v>351600</v>
      </c>
      <c r="I35" s="7">
        <v>0</v>
      </c>
      <c r="J35" s="3">
        <v>41760</v>
      </c>
      <c r="K35" s="9">
        <v>44681</v>
      </c>
      <c r="L35" s="3">
        <v>44593</v>
      </c>
      <c r="M35" s="2" t="s">
        <v>66</v>
      </c>
      <c r="N35" s="2" t="s">
        <v>9</v>
      </c>
      <c r="O35" s="2" t="s">
        <v>41</v>
      </c>
      <c r="P35" s="2">
        <v>4546319</v>
      </c>
    </row>
    <row r="36" spans="1:16" ht="26.25" x14ac:dyDescent="0.25">
      <c r="A36" s="2" t="s">
        <v>296</v>
      </c>
      <c r="B36" s="2" t="s">
        <v>297</v>
      </c>
      <c r="C36" s="2" t="s">
        <v>298</v>
      </c>
      <c r="D36" s="2" t="s">
        <v>730</v>
      </c>
      <c r="E36" s="2" t="s">
        <v>299</v>
      </c>
      <c r="F36" s="2" t="s">
        <v>300</v>
      </c>
      <c r="G36" s="2" t="s">
        <v>301</v>
      </c>
      <c r="H36" s="7">
        <v>7500</v>
      </c>
      <c r="I36" s="7">
        <v>0</v>
      </c>
      <c r="J36" s="3">
        <v>43725</v>
      </c>
      <c r="K36" s="9">
        <v>44681</v>
      </c>
      <c r="L36" s="3">
        <v>44579</v>
      </c>
      <c r="M36" s="2" t="s">
        <v>67</v>
      </c>
      <c r="N36" s="2" t="s">
        <v>41</v>
      </c>
      <c r="O36" s="2" t="s">
        <v>9</v>
      </c>
      <c r="P36" s="2"/>
    </row>
    <row r="37" spans="1:16" ht="26.25" x14ac:dyDescent="0.25">
      <c r="A37" s="2" t="s">
        <v>290</v>
      </c>
      <c r="B37" s="2" t="s">
        <v>291</v>
      </c>
      <c r="C37" s="2" t="s">
        <v>292</v>
      </c>
      <c r="D37" s="2" t="s">
        <v>753</v>
      </c>
      <c r="E37" s="2" t="s">
        <v>293</v>
      </c>
      <c r="F37" s="2" t="s">
        <v>294</v>
      </c>
      <c r="G37" s="2" t="s">
        <v>295</v>
      </c>
      <c r="H37" s="7">
        <v>46386</v>
      </c>
      <c r="I37" s="7">
        <v>0</v>
      </c>
      <c r="J37" s="3">
        <v>42632</v>
      </c>
      <c r="K37" s="9">
        <v>44699</v>
      </c>
      <c r="L37" s="3">
        <v>44501</v>
      </c>
      <c r="M37" s="2" t="s">
        <v>66</v>
      </c>
      <c r="N37" s="2" t="s">
        <v>8</v>
      </c>
      <c r="O37" s="2" t="s">
        <v>9</v>
      </c>
      <c r="P37" s="2">
        <v>4592847</v>
      </c>
    </row>
    <row r="38" spans="1:16" ht="39" x14ac:dyDescent="0.25">
      <c r="A38" s="2" t="s">
        <v>716</v>
      </c>
      <c r="B38" s="2" t="s">
        <v>670</v>
      </c>
      <c r="C38" s="2" t="s">
        <v>717</v>
      </c>
      <c r="D38" s="2" t="s">
        <v>730</v>
      </c>
      <c r="E38" s="2" t="s">
        <v>717</v>
      </c>
      <c r="F38" s="2" t="s">
        <v>718</v>
      </c>
      <c r="G38" s="2" t="s">
        <v>719</v>
      </c>
      <c r="H38" s="7">
        <v>39395</v>
      </c>
      <c r="I38" s="7">
        <v>0</v>
      </c>
      <c r="J38" s="3">
        <v>44542</v>
      </c>
      <c r="K38" s="9">
        <v>44740</v>
      </c>
      <c r="L38" s="3">
        <v>44613</v>
      </c>
      <c r="M38" s="2" t="s">
        <v>66</v>
      </c>
      <c r="N38" s="2" t="s">
        <v>9</v>
      </c>
      <c r="O38" s="2" t="s">
        <v>9</v>
      </c>
      <c r="P38" s="2">
        <v>1300409</v>
      </c>
    </row>
    <row r="39" spans="1:16" x14ac:dyDescent="0.25">
      <c r="A39" s="2" t="s">
        <v>154</v>
      </c>
      <c r="B39" s="2"/>
      <c r="C39" s="2" t="s">
        <v>155</v>
      </c>
      <c r="D39" s="2" t="s">
        <v>156</v>
      </c>
      <c r="E39" s="2" t="s">
        <v>157</v>
      </c>
      <c r="F39" s="2" t="s">
        <v>158</v>
      </c>
      <c r="G39" s="2" t="s">
        <v>159</v>
      </c>
      <c r="H39" s="7">
        <v>270000</v>
      </c>
      <c r="I39" s="7">
        <v>0</v>
      </c>
      <c r="J39" s="3">
        <v>42917</v>
      </c>
      <c r="K39" s="9">
        <v>44742</v>
      </c>
      <c r="L39" s="3">
        <v>44377</v>
      </c>
      <c r="M39" s="2" t="s">
        <v>66</v>
      </c>
      <c r="N39" s="2" t="s">
        <v>9</v>
      </c>
      <c r="O39" s="2" t="s">
        <v>9</v>
      </c>
      <c r="P39" s="2">
        <v>233851</v>
      </c>
    </row>
    <row r="40" spans="1:16" ht="26.25" x14ac:dyDescent="0.25">
      <c r="A40" s="2" t="s">
        <v>280</v>
      </c>
      <c r="B40" s="2" t="s">
        <v>29</v>
      </c>
      <c r="C40" s="2" t="s">
        <v>281</v>
      </c>
      <c r="D40" s="2" t="s">
        <v>165</v>
      </c>
      <c r="E40" s="2" t="s">
        <v>282</v>
      </c>
      <c r="F40" s="2" t="s">
        <v>283</v>
      </c>
      <c r="G40" s="2" t="s">
        <v>284</v>
      </c>
      <c r="H40" s="7">
        <v>18318</v>
      </c>
      <c r="I40" s="7">
        <v>0</v>
      </c>
      <c r="J40" s="3">
        <v>43647</v>
      </c>
      <c r="K40" s="9">
        <v>44742</v>
      </c>
      <c r="L40" s="3">
        <v>44563</v>
      </c>
      <c r="M40" s="2" t="s">
        <v>52</v>
      </c>
      <c r="N40" s="2" t="s">
        <v>8</v>
      </c>
      <c r="O40" s="2" t="s">
        <v>9</v>
      </c>
      <c r="P40" s="2">
        <v>2007321</v>
      </c>
    </row>
    <row r="41" spans="1:16" ht="51.75" x14ac:dyDescent="0.25">
      <c r="A41" s="2" t="s">
        <v>620</v>
      </c>
      <c r="B41" s="2" t="s">
        <v>29</v>
      </c>
      <c r="C41" s="2" t="s">
        <v>621</v>
      </c>
      <c r="D41" s="2" t="s">
        <v>160</v>
      </c>
      <c r="E41" s="2" t="s">
        <v>622</v>
      </c>
      <c r="F41" s="2" t="s">
        <v>623</v>
      </c>
      <c r="G41" s="2" t="s">
        <v>624</v>
      </c>
      <c r="H41" s="7">
        <v>7298</v>
      </c>
      <c r="I41" s="7">
        <v>0</v>
      </c>
      <c r="J41" s="3">
        <v>44378</v>
      </c>
      <c r="K41" s="9">
        <v>44742</v>
      </c>
      <c r="L41" s="3">
        <v>44593</v>
      </c>
      <c r="M41" s="2" t="s">
        <v>450</v>
      </c>
      <c r="N41" s="2" t="s">
        <v>41</v>
      </c>
      <c r="O41" s="2" t="s">
        <v>9</v>
      </c>
      <c r="P41" s="2" t="str">
        <f>"07750971"</f>
        <v>07750971</v>
      </c>
    </row>
    <row r="42" spans="1:16" ht="26.25" x14ac:dyDescent="0.25">
      <c r="A42" s="2" t="s">
        <v>693</v>
      </c>
      <c r="B42" s="2" t="s">
        <v>650</v>
      </c>
      <c r="C42" s="2" t="s">
        <v>694</v>
      </c>
      <c r="D42" s="2" t="s">
        <v>56</v>
      </c>
      <c r="E42" s="2" t="s">
        <v>695</v>
      </c>
      <c r="F42" s="2" t="s">
        <v>501</v>
      </c>
      <c r="G42" s="2" t="s">
        <v>696</v>
      </c>
      <c r="H42" s="7">
        <v>22464.09</v>
      </c>
      <c r="I42" s="7">
        <v>0</v>
      </c>
      <c r="J42" s="3">
        <v>44410</v>
      </c>
      <c r="K42" s="9">
        <v>44742</v>
      </c>
      <c r="L42" s="3">
        <v>44713</v>
      </c>
      <c r="M42" s="2" t="s">
        <v>67</v>
      </c>
      <c r="N42" s="2" t="s">
        <v>9</v>
      </c>
      <c r="O42" s="2" t="s">
        <v>9</v>
      </c>
      <c r="P42" s="2" t="str">
        <f>"01230435"</f>
        <v>01230435</v>
      </c>
    </row>
    <row r="43" spans="1:16" ht="26.25" x14ac:dyDescent="0.25">
      <c r="A43" s="2" t="s">
        <v>500</v>
      </c>
      <c r="B43" s="2" t="s">
        <v>772</v>
      </c>
      <c r="C43" s="2" t="s">
        <v>780</v>
      </c>
      <c r="D43" s="2" t="s">
        <v>56</v>
      </c>
      <c r="E43" s="2" t="s">
        <v>780</v>
      </c>
      <c r="F43" s="2" t="s">
        <v>504</v>
      </c>
      <c r="G43" s="2" t="s">
        <v>781</v>
      </c>
      <c r="H43" s="7">
        <v>11471.5</v>
      </c>
      <c r="I43" s="7">
        <v>0</v>
      </c>
      <c r="J43" s="3">
        <v>44662</v>
      </c>
      <c r="K43" s="9">
        <v>44742</v>
      </c>
      <c r="L43" s="3">
        <v>44732</v>
      </c>
      <c r="M43" s="2" t="s">
        <v>67</v>
      </c>
      <c r="N43" s="2" t="s">
        <v>8</v>
      </c>
      <c r="O43" s="2" t="s">
        <v>9</v>
      </c>
      <c r="P43" s="2">
        <v>4461657</v>
      </c>
    </row>
    <row r="44" spans="1:16" ht="39" x14ac:dyDescent="0.25">
      <c r="A44" s="2" t="s">
        <v>801</v>
      </c>
      <c r="B44" s="2" t="s">
        <v>774</v>
      </c>
      <c r="C44" s="2" t="s">
        <v>773</v>
      </c>
      <c r="D44" s="2" t="s">
        <v>56</v>
      </c>
      <c r="E44" s="2" t="s">
        <v>802</v>
      </c>
      <c r="F44" s="2" t="s">
        <v>803</v>
      </c>
      <c r="G44" s="2" t="s">
        <v>804</v>
      </c>
      <c r="H44" s="7">
        <v>34257.32</v>
      </c>
      <c r="I44" s="7">
        <v>0</v>
      </c>
      <c r="J44" s="3">
        <v>44697</v>
      </c>
      <c r="K44" s="9">
        <v>44757</v>
      </c>
      <c r="L44" s="3">
        <v>44746</v>
      </c>
      <c r="M44" s="2" t="s">
        <v>67</v>
      </c>
      <c r="N44" s="2" t="s">
        <v>8</v>
      </c>
      <c r="O44" s="2" t="s">
        <v>9</v>
      </c>
      <c r="P44" s="2">
        <v>11423750</v>
      </c>
    </row>
    <row r="45" spans="1:16" ht="26.25" x14ac:dyDescent="0.25">
      <c r="A45" s="2" t="s">
        <v>315</v>
      </c>
      <c r="B45" s="2" t="s">
        <v>29</v>
      </c>
      <c r="C45" s="2" t="s">
        <v>316</v>
      </c>
      <c r="D45" s="2" t="s">
        <v>172</v>
      </c>
      <c r="E45" s="2" t="s">
        <v>316</v>
      </c>
      <c r="F45" s="2" t="s">
        <v>317</v>
      </c>
      <c r="G45" s="2" t="s">
        <v>318</v>
      </c>
      <c r="H45" s="7">
        <v>60833.3</v>
      </c>
      <c r="I45" s="7">
        <v>0</v>
      </c>
      <c r="J45" s="3">
        <v>42936</v>
      </c>
      <c r="K45" s="9">
        <v>44761</v>
      </c>
      <c r="L45" s="3">
        <v>44593</v>
      </c>
      <c r="M45" s="2" t="s">
        <v>674</v>
      </c>
      <c r="N45" s="2" t="s">
        <v>41</v>
      </c>
      <c r="O45" s="2" t="s">
        <v>41</v>
      </c>
      <c r="P45" s="2"/>
    </row>
    <row r="46" spans="1:16" ht="26.25" x14ac:dyDescent="0.25">
      <c r="A46" s="2" t="s">
        <v>85</v>
      </c>
      <c r="B46" s="2" t="s">
        <v>29</v>
      </c>
      <c r="C46" s="2" t="s">
        <v>86</v>
      </c>
      <c r="D46" s="2" t="s">
        <v>49</v>
      </c>
      <c r="E46" s="2" t="s">
        <v>86</v>
      </c>
      <c r="F46" s="2" t="s">
        <v>51</v>
      </c>
      <c r="G46" s="2" t="s">
        <v>87</v>
      </c>
      <c r="H46" s="7">
        <v>26413.46</v>
      </c>
      <c r="I46" s="7">
        <v>0</v>
      </c>
      <c r="J46" s="3">
        <v>43651</v>
      </c>
      <c r="K46" s="9">
        <v>44768</v>
      </c>
      <c r="L46" s="3">
        <v>44593</v>
      </c>
      <c r="M46" s="2" t="s">
        <v>88</v>
      </c>
      <c r="N46" s="2" t="s">
        <v>41</v>
      </c>
      <c r="O46" s="2" t="s">
        <v>9</v>
      </c>
      <c r="P46" s="2">
        <v>2579852</v>
      </c>
    </row>
    <row r="47" spans="1:16" ht="39" x14ac:dyDescent="0.25">
      <c r="A47" s="2" t="s">
        <v>73</v>
      </c>
      <c r="B47" s="2" t="s">
        <v>74</v>
      </c>
      <c r="C47" s="2" t="s">
        <v>75</v>
      </c>
      <c r="D47" s="2" t="s">
        <v>76</v>
      </c>
      <c r="E47" s="2" t="s">
        <v>77</v>
      </c>
      <c r="F47" s="2" t="s">
        <v>78</v>
      </c>
      <c r="G47" s="2" t="s">
        <v>79</v>
      </c>
      <c r="H47" s="7">
        <v>16397.32</v>
      </c>
      <c r="I47" s="7">
        <v>0</v>
      </c>
      <c r="J47" s="3">
        <v>43343</v>
      </c>
      <c r="K47" s="9">
        <v>44803</v>
      </c>
      <c r="L47" s="3">
        <v>44652</v>
      </c>
      <c r="M47" s="2" t="s">
        <v>52</v>
      </c>
      <c r="N47" s="2" t="s">
        <v>8</v>
      </c>
      <c r="O47" s="2" t="s">
        <v>9</v>
      </c>
      <c r="P47" s="2" t="str">
        <f>"05703656"</f>
        <v>05703656</v>
      </c>
    </row>
    <row r="48" spans="1:16" ht="26.25" x14ac:dyDescent="0.25">
      <c r="A48" s="2" t="s">
        <v>220</v>
      </c>
      <c r="B48" s="2" t="s">
        <v>185</v>
      </c>
      <c r="C48" s="2" t="s">
        <v>221</v>
      </c>
      <c r="D48" s="2" t="s">
        <v>56</v>
      </c>
      <c r="E48" s="2" t="s">
        <v>222</v>
      </c>
      <c r="F48" s="2" t="s">
        <v>223</v>
      </c>
      <c r="G48" s="2" t="s">
        <v>224</v>
      </c>
      <c r="H48" s="7">
        <v>3060000</v>
      </c>
      <c r="I48" s="7">
        <v>0</v>
      </c>
      <c r="J48" s="3">
        <v>41518</v>
      </c>
      <c r="K48" s="9">
        <v>44804</v>
      </c>
      <c r="L48" s="3">
        <v>44621</v>
      </c>
      <c r="M48" s="2" t="s">
        <v>66</v>
      </c>
      <c r="N48" s="2" t="s">
        <v>9</v>
      </c>
      <c r="O48" s="2" t="s">
        <v>9</v>
      </c>
      <c r="P48" s="2">
        <v>1891953</v>
      </c>
    </row>
    <row r="49" spans="1:16" ht="26.25" x14ac:dyDescent="0.25">
      <c r="A49" s="2" t="s">
        <v>604</v>
      </c>
      <c r="B49" s="2" t="s">
        <v>29</v>
      </c>
      <c r="C49" s="2" t="s">
        <v>605</v>
      </c>
      <c r="D49" s="2" t="s">
        <v>266</v>
      </c>
      <c r="E49" s="2" t="s">
        <v>605</v>
      </c>
      <c r="F49" s="2" t="s">
        <v>606</v>
      </c>
      <c r="G49" s="2" t="s">
        <v>607</v>
      </c>
      <c r="H49" s="7">
        <v>4335000</v>
      </c>
      <c r="I49" s="7">
        <v>0</v>
      </c>
      <c r="J49" s="3">
        <v>44287</v>
      </c>
      <c r="K49" s="9">
        <v>44804</v>
      </c>
      <c r="L49" s="3">
        <v>44804</v>
      </c>
      <c r="M49" s="2" t="s">
        <v>674</v>
      </c>
      <c r="N49" s="2" t="s">
        <v>8</v>
      </c>
      <c r="O49" s="2" t="s">
        <v>9</v>
      </c>
      <c r="P49" s="2" t="str">
        <f>"08487950"</f>
        <v>08487950</v>
      </c>
    </row>
    <row r="50" spans="1:16" ht="26.25" x14ac:dyDescent="0.25">
      <c r="A50" s="2" t="s">
        <v>686</v>
      </c>
      <c r="B50" s="2" t="s">
        <v>185</v>
      </c>
      <c r="C50" s="2" t="s">
        <v>99</v>
      </c>
      <c r="D50" s="2" t="s">
        <v>3</v>
      </c>
      <c r="E50" s="2" t="s">
        <v>99</v>
      </c>
      <c r="F50" s="2" t="s">
        <v>687</v>
      </c>
      <c r="G50" s="2" t="s">
        <v>688</v>
      </c>
      <c r="H50" s="7">
        <v>12000</v>
      </c>
      <c r="I50" s="7">
        <v>0</v>
      </c>
      <c r="J50" s="3">
        <v>44456</v>
      </c>
      <c r="K50" s="9">
        <v>44820</v>
      </c>
      <c r="L50" s="3">
        <v>44593</v>
      </c>
      <c r="M50" s="2" t="s">
        <v>88</v>
      </c>
      <c r="N50" s="2" t="s">
        <v>41</v>
      </c>
      <c r="O50" s="2" t="s">
        <v>41</v>
      </c>
      <c r="P50" s="2" t="str">
        <f>"03042545"</f>
        <v>03042545</v>
      </c>
    </row>
    <row r="51" spans="1:16" ht="26.25" x14ac:dyDescent="0.25">
      <c r="A51" s="2" t="s">
        <v>206</v>
      </c>
      <c r="B51" s="2"/>
      <c r="C51" s="2" t="s">
        <v>207</v>
      </c>
      <c r="D51" s="2" t="s">
        <v>132</v>
      </c>
      <c r="E51" s="2" t="s">
        <v>208</v>
      </c>
      <c r="F51" s="2" t="s">
        <v>209</v>
      </c>
      <c r="G51" s="2" t="s">
        <v>210</v>
      </c>
      <c r="H51" s="7">
        <v>103045.1</v>
      </c>
      <c r="I51" s="7">
        <v>0</v>
      </c>
      <c r="J51" s="3">
        <v>42635</v>
      </c>
      <c r="K51" s="9">
        <v>44825</v>
      </c>
      <c r="L51" s="3">
        <v>44593</v>
      </c>
      <c r="M51" s="2" t="s">
        <v>52</v>
      </c>
      <c r="N51" s="2" t="s">
        <v>9</v>
      </c>
      <c r="O51" s="2" t="s">
        <v>41</v>
      </c>
      <c r="P51" s="2">
        <v>4869035</v>
      </c>
    </row>
    <row r="52" spans="1:16" ht="26.25" x14ac:dyDescent="0.25">
      <c r="A52" s="2" t="s">
        <v>139</v>
      </c>
      <c r="B52" s="2" t="s">
        <v>140</v>
      </c>
      <c r="C52" s="2" t="s">
        <v>141</v>
      </c>
      <c r="D52" s="2" t="s">
        <v>49</v>
      </c>
      <c r="E52" s="2" t="s">
        <v>142</v>
      </c>
      <c r="F52" s="2" t="s">
        <v>143</v>
      </c>
      <c r="G52" s="2" t="s">
        <v>144</v>
      </c>
      <c r="H52" s="7">
        <v>27981.33</v>
      </c>
      <c r="I52" s="7">
        <v>0</v>
      </c>
      <c r="J52" s="3">
        <v>43419</v>
      </c>
      <c r="K52" s="9">
        <v>44831</v>
      </c>
      <c r="L52" s="3">
        <v>44683</v>
      </c>
      <c r="M52" s="2" t="s">
        <v>40</v>
      </c>
      <c r="N52" s="2" t="s">
        <v>9</v>
      </c>
      <c r="O52" s="2" t="s">
        <v>9</v>
      </c>
      <c r="P52" s="2" t="str">
        <f>"01471587"</f>
        <v>01471587</v>
      </c>
    </row>
    <row r="53" spans="1:16" ht="39" x14ac:dyDescent="0.25">
      <c r="A53" s="2" t="s">
        <v>177</v>
      </c>
      <c r="B53" s="2" t="s">
        <v>178</v>
      </c>
      <c r="C53" s="2" t="s">
        <v>179</v>
      </c>
      <c r="D53" s="2" t="s">
        <v>56</v>
      </c>
      <c r="E53" s="2" t="s">
        <v>180</v>
      </c>
      <c r="F53" s="2" t="s">
        <v>181</v>
      </c>
      <c r="G53" s="2" t="s">
        <v>182</v>
      </c>
      <c r="H53" s="7">
        <v>300000</v>
      </c>
      <c r="I53" s="7">
        <v>0</v>
      </c>
      <c r="J53" s="3">
        <v>43739</v>
      </c>
      <c r="K53" s="9">
        <v>44834</v>
      </c>
      <c r="L53" s="3">
        <v>44651</v>
      </c>
      <c r="M53" s="2" t="s">
        <v>66</v>
      </c>
      <c r="N53" s="2" t="s">
        <v>8</v>
      </c>
      <c r="O53" s="2" t="s">
        <v>9</v>
      </c>
      <c r="P53" s="2" t="str">
        <f>"02951763"</f>
        <v>02951763</v>
      </c>
    </row>
    <row r="54" spans="1:16" ht="39" x14ac:dyDescent="0.25">
      <c r="A54" s="2" t="s">
        <v>255</v>
      </c>
      <c r="B54" s="2" t="s">
        <v>29</v>
      </c>
      <c r="C54" s="2" t="s">
        <v>256</v>
      </c>
      <c r="D54" s="2" t="s">
        <v>257</v>
      </c>
      <c r="E54" s="2" t="s">
        <v>258</v>
      </c>
      <c r="F54" s="2" t="s">
        <v>259</v>
      </c>
      <c r="G54" s="2" t="s">
        <v>260</v>
      </c>
      <c r="H54" s="7">
        <v>9000</v>
      </c>
      <c r="I54" s="7">
        <v>0</v>
      </c>
      <c r="J54" s="3">
        <v>43752</v>
      </c>
      <c r="K54" s="9">
        <v>44847</v>
      </c>
      <c r="L54" s="3">
        <v>44713</v>
      </c>
      <c r="M54" s="2" t="s">
        <v>88</v>
      </c>
      <c r="N54" s="2" t="s">
        <v>8</v>
      </c>
      <c r="O54" s="2" t="s">
        <v>9</v>
      </c>
      <c r="P54" s="2"/>
    </row>
    <row r="55" spans="1:16" ht="39" x14ac:dyDescent="0.25">
      <c r="A55" s="2" t="s">
        <v>378</v>
      </c>
      <c r="B55" s="2" t="s">
        <v>29</v>
      </c>
      <c r="C55" s="2" t="s">
        <v>379</v>
      </c>
      <c r="D55" s="2" t="s">
        <v>753</v>
      </c>
      <c r="E55" s="2" t="s">
        <v>380</v>
      </c>
      <c r="F55" s="2" t="s">
        <v>645</v>
      </c>
      <c r="G55" s="2" t="s">
        <v>381</v>
      </c>
      <c r="H55" s="7">
        <v>404040</v>
      </c>
      <c r="I55" s="7">
        <v>0</v>
      </c>
      <c r="J55" s="3">
        <v>42917</v>
      </c>
      <c r="K55" s="9">
        <v>44895</v>
      </c>
      <c r="L55" s="3">
        <v>44593</v>
      </c>
      <c r="M55" s="2" t="s">
        <v>66</v>
      </c>
      <c r="N55" s="2" t="s">
        <v>41</v>
      </c>
      <c r="O55" s="2" t="s">
        <v>41</v>
      </c>
      <c r="P55" s="2">
        <v>1360130</v>
      </c>
    </row>
    <row r="56" spans="1:16" ht="26.25" x14ac:dyDescent="0.25">
      <c r="A56" s="2" t="s">
        <v>367</v>
      </c>
      <c r="B56" s="2" t="s">
        <v>29</v>
      </c>
      <c r="C56" s="2" t="s">
        <v>368</v>
      </c>
      <c r="D56" s="2" t="s">
        <v>3</v>
      </c>
      <c r="E56" s="2" t="s">
        <v>369</v>
      </c>
      <c r="F56" s="2" t="s">
        <v>370</v>
      </c>
      <c r="G56" s="2" t="s">
        <v>371</v>
      </c>
      <c r="H56" s="7">
        <v>13800</v>
      </c>
      <c r="I56" s="7">
        <v>0</v>
      </c>
      <c r="J56" s="3">
        <v>43081</v>
      </c>
      <c r="K56" s="9">
        <v>44906</v>
      </c>
      <c r="L56" s="3">
        <v>44743</v>
      </c>
      <c r="M56" s="2" t="s">
        <v>52</v>
      </c>
      <c r="N56" s="2" t="s">
        <v>8</v>
      </c>
      <c r="O56" s="2" t="s">
        <v>9</v>
      </c>
      <c r="P56" s="2">
        <v>2529444</v>
      </c>
    </row>
    <row r="57" spans="1:16" ht="26.25" x14ac:dyDescent="0.25">
      <c r="A57" s="2" t="s">
        <v>277</v>
      </c>
      <c r="B57" s="2" t="s">
        <v>29</v>
      </c>
      <c r="C57" s="2" t="s">
        <v>278</v>
      </c>
      <c r="D57" s="2" t="s">
        <v>730</v>
      </c>
      <c r="E57" s="2" t="s">
        <v>278</v>
      </c>
      <c r="F57" s="2" t="s">
        <v>643</v>
      </c>
      <c r="G57" s="2" t="s">
        <v>279</v>
      </c>
      <c r="H57" s="7">
        <v>198990</v>
      </c>
      <c r="I57" s="7">
        <v>0</v>
      </c>
      <c r="J57" s="3">
        <v>42461</v>
      </c>
      <c r="K57" s="9">
        <v>44926</v>
      </c>
      <c r="L57" s="3">
        <v>44835</v>
      </c>
      <c r="M57" s="2" t="s">
        <v>66</v>
      </c>
      <c r="N57" s="2" t="s">
        <v>8</v>
      </c>
      <c r="O57" s="2" t="s">
        <v>9</v>
      </c>
      <c r="P57" s="2">
        <v>1561231</v>
      </c>
    </row>
    <row r="58" spans="1:16" ht="39" x14ac:dyDescent="0.25">
      <c r="A58" s="2" t="s">
        <v>798</v>
      </c>
      <c r="B58" s="2" t="s">
        <v>725</v>
      </c>
      <c r="C58" s="2" t="s">
        <v>808</v>
      </c>
      <c r="D58" s="2" t="s">
        <v>172</v>
      </c>
      <c r="E58" s="2" t="s">
        <v>713</v>
      </c>
      <c r="F58" s="2" t="s">
        <v>174</v>
      </c>
      <c r="G58" s="2" t="s">
        <v>809</v>
      </c>
      <c r="H58" s="7">
        <v>25500</v>
      </c>
      <c r="I58" s="7">
        <v>0</v>
      </c>
      <c r="J58" s="3">
        <v>44621</v>
      </c>
      <c r="K58" s="9">
        <v>44926</v>
      </c>
      <c r="L58" s="3">
        <v>44866</v>
      </c>
      <c r="M58" s="2" t="s">
        <v>66</v>
      </c>
      <c r="N58" s="2" t="s">
        <v>8</v>
      </c>
      <c r="O58" s="2" t="s">
        <v>9</v>
      </c>
      <c r="P58" s="2"/>
    </row>
    <row r="59" spans="1:16" ht="39" x14ac:dyDescent="0.25">
      <c r="A59" s="2" t="s">
        <v>89</v>
      </c>
      <c r="B59" s="2" t="s">
        <v>29</v>
      </c>
      <c r="C59" s="2" t="s">
        <v>90</v>
      </c>
      <c r="D59" s="2" t="s">
        <v>3</v>
      </c>
      <c r="E59" s="2" t="s">
        <v>91</v>
      </c>
      <c r="F59" s="2" t="s">
        <v>92</v>
      </c>
      <c r="G59" s="2" t="s">
        <v>93</v>
      </c>
      <c r="H59" s="7">
        <v>112500</v>
      </c>
      <c r="I59" s="7">
        <v>0</v>
      </c>
      <c r="J59" s="3">
        <v>42583</v>
      </c>
      <c r="K59" s="9">
        <v>44927</v>
      </c>
      <c r="L59" s="3">
        <v>44774</v>
      </c>
      <c r="M59" s="2" t="s">
        <v>52</v>
      </c>
      <c r="N59" s="2" t="s">
        <v>9</v>
      </c>
      <c r="O59" s="2" t="s">
        <v>9</v>
      </c>
      <c r="P59" s="2">
        <v>2933191</v>
      </c>
    </row>
    <row r="60" spans="1:16" ht="26.25" x14ac:dyDescent="0.25">
      <c r="A60" s="2" t="s">
        <v>28</v>
      </c>
      <c r="B60" s="2" t="s">
        <v>29</v>
      </c>
      <c r="C60" s="2" t="s">
        <v>30</v>
      </c>
      <c r="D60" s="2" t="s">
        <v>31</v>
      </c>
      <c r="E60" s="2" t="s">
        <v>32</v>
      </c>
      <c r="F60" s="2" t="s">
        <v>33</v>
      </c>
      <c r="G60" s="2" t="s">
        <v>34</v>
      </c>
      <c r="H60" s="7">
        <v>4500000</v>
      </c>
      <c r="I60" s="7">
        <v>0</v>
      </c>
      <c r="J60" s="3">
        <v>43493</v>
      </c>
      <c r="K60" s="9">
        <v>44953</v>
      </c>
      <c r="L60" s="3">
        <v>44735</v>
      </c>
      <c r="M60" s="2" t="s">
        <v>35</v>
      </c>
      <c r="N60" s="2" t="s">
        <v>8</v>
      </c>
      <c r="O60" s="2" t="s">
        <v>9</v>
      </c>
      <c r="P60" s="2">
        <v>1171280</v>
      </c>
    </row>
    <row r="61" spans="1:16" ht="26.25" x14ac:dyDescent="0.25">
      <c r="A61" s="2" t="s">
        <v>169</v>
      </c>
      <c r="B61" s="2" t="s">
        <v>170</v>
      </c>
      <c r="C61" s="2" t="s">
        <v>171</v>
      </c>
      <c r="D61" s="2" t="s">
        <v>172</v>
      </c>
      <c r="E61" s="2" t="s">
        <v>173</v>
      </c>
      <c r="F61" s="2" t="s">
        <v>174</v>
      </c>
      <c r="G61" s="2" t="s">
        <v>175</v>
      </c>
      <c r="H61" s="7">
        <v>23000</v>
      </c>
      <c r="I61" s="7">
        <v>0</v>
      </c>
      <c r="J61" s="3">
        <v>43276</v>
      </c>
      <c r="K61" s="9">
        <v>44957</v>
      </c>
      <c r="L61" s="3">
        <v>44957</v>
      </c>
      <c r="M61" s="2" t="s">
        <v>52</v>
      </c>
      <c r="N61" s="2" t="s">
        <v>41</v>
      </c>
      <c r="O61" s="2" t="s">
        <v>9</v>
      </c>
      <c r="P61" s="2" t="s">
        <v>176</v>
      </c>
    </row>
    <row r="62" spans="1:16" ht="26.25" x14ac:dyDescent="0.25">
      <c r="A62" s="2" t="s">
        <v>539</v>
      </c>
      <c r="B62" s="2" t="s">
        <v>185</v>
      </c>
      <c r="C62" s="2" t="s">
        <v>540</v>
      </c>
      <c r="D62" s="2" t="s">
        <v>49</v>
      </c>
      <c r="E62" s="2" t="s">
        <v>540</v>
      </c>
      <c r="F62" s="2" t="s">
        <v>541</v>
      </c>
      <c r="G62" s="2" t="s">
        <v>542</v>
      </c>
      <c r="H62" s="7">
        <v>7790.4</v>
      </c>
      <c r="I62" s="7">
        <v>0</v>
      </c>
      <c r="J62" s="3">
        <v>44256</v>
      </c>
      <c r="K62" s="9">
        <v>44985</v>
      </c>
      <c r="L62" s="3">
        <v>44805</v>
      </c>
      <c r="M62" s="2" t="s">
        <v>88</v>
      </c>
      <c r="N62" s="2" t="s">
        <v>41</v>
      </c>
      <c r="O62" s="2" t="s">
        <v>41</v>
      </c>
      <c r="P62" s="2"/>
    </row>
    <row r="63" spans="1:16" ht="39" x14ac:dyDescent="0.25">
      <c r="A63" s="2" t="s">
        <v>545</v>
      </c>
      <c r="B63" s="2" t="s">
        <v>499</v>
      </c>
      <c r="C63" s="2" t="s">
        <v>546</v>
      </c>
      <c r="D63" s="2" t="s">
        <v>753</v>
      </c>
      <c r="E63" s="2" t="s">
        <v>546</v>
      </c>
      <c r="F63" s="2" t="s">
        <v>646</v>
      </c>
      <c r="G63" s="2" t="s">
        <v>547</v>
      </c>
      <c r="H63" s="7">
        <v>50000</v>
      </c>
      <c r="I63" s="7">
        <v>0</v>
      </c>
      <c r="J63" s="3">
        <v>44256</v>
      </c>
      <c r="K63" s="9">
        <v>44985</v>
      </c>
      <c r="L63" s="3">
        <v>44896</v>
      </c>
      <c r="M63" s="2" t="s">
        <v>66</v>
      </c>
      <c r="N63" s="2" t="s">
        <v>8</v>
      </c>
      <c r="O63" s="2" t="s">
        <v>9</v>
      </c>
      <c r="P63" s="2">
        <v>9370677</v>
      </c>
    </row>
    <row r="64" spans="1:16" ht="26.25" x14ac:dyDescent="0.25">
      <c r="A64" s="2" t="s">
        <v>764</v>
      </c>
      <c r="B64" s="2" t="s">
        <v>185</v>
      </c>
      <c r="C64" s="2" t="s">
        <v>765</v>
      </c>
      <c r="D64" s="2" t="s">
        <v>766</v>
      </c>
      <c r="E64" s="2" t="s">
        <v>765</v>
      </c>
      <c r="F64" s="2" t="s">
        <v>767</v>
      </c>
      <c r="G64" s="2" t="s">
        <v>768</v>
      </c>
      <c r="H64" s="7">
        <v>5580</v>
      </c>
      <c r="I64" s="7">
        <v>0</v>
      </c>
      <c r="J64" s="3">
        <v>44621</v>
      </c>
      <c r="K64" s="9">
        <v>44985</v>
      </c>
      <c r="L64" s="3">
        <v>44896</v>
      </c>
      <c r="M64" s="2" t="s">
        <v>67</v>
      </c>
      <c r="N64" s="2" t="s">
        <v>41</v>
      </c>
      <c r="O64" s="2" t="s">
        <v>41</v>
      </c>
      <c r="P64" s="2"/>
    </row>
    <row r="65" spans="1:16" ht="39" x14ac:dyDescent="0.25">
      <c r="A65" s="2" t="s">
        <v>425</v>
      </c>
      <c r="B65" s="2" t="s">
        <v>185</v>
      </c>
      <c r="C65" s="2" t="s">
        <v>426</v>
      </c>
      <c r="D65" s="2" t="s">
        <v>49</v>
      </c>
      <c r="E65" s="2" t="s">
        <v>426</v>
      </c>
      <c r="F65" s="2" t="s">
        <v>83</v>
      </c>
      <c r="G65" s="2" t="s">
        <v>427</v>
      </c>
      <c r="H65" s="7">
        <v>48579.77</v>
      </c>
      <c r="I65" s="7">
        <v>0</v>
      </c>
      <c r="J65" s="3">
        <v>43900</v>
      </c>
      <c r="K65" s="9">
        <v>44994</v>
      </c>
      <c r="L65" s="3">
        <v>44629</v>
      </c>
      <c r="M65" s="2" t="s">
        <v>52</v>
      </c>
      <c r="N65" s="2" t="s">
        <v>41</v>
      </c>
      <c r="O65" s="2" t="s">
        <v>9</v>
      </c>
      <c r="P65" s="2"/>
    </row>
    <row r="66" spans="1:16" ht="26.25" x14ac:dyDescent="0.25">
      <c r="A66" s="2" t="s">
        <v>42</v>
      </c>
      <c r="B66" s="2" t="s">
        <v>43</v>
      </c>
      <c r="C66" s="2" t="s">
        <v>44</v>
      </c>
      <c r="D66" s="2" t="s">
        <v>753</v>
      </c>
      <c r="E66" s="2" t="s">
        <v>45</v>
      </c>
      <c r="F66" s="2" t="s">
        <v>46</v>
      </c>
      <c r="G66" s="2" t="s">
        <v>47</v>
      </c>
      <c r="H66" s="7">
        <v>2500000</v>
      </c>
      <c r="I66" s="7">
        <v>0</v>
      </c>
      <c r="J66" s="3">
        <v>43191</v>
      </c>
      <c r="K66" s="9">
        <v>45016</v>
      </c>
      <c r="L66" s="3">
        <v>44713</v>
      </c>
      <c r="M66" s="2" t="s">
        <v>674</v>
      </c>
      <c r="N66" s="2" t="s">
        <v>9</v>
      </c>
      <c r="O66" s="2" t="s">
        <v>9</v>
      </c>
      <c r="P66" s="2">
        <v>9896183</v>
      </c>
    </row>
    <row r="67" spans="1:16" ht="26.25" x14ac:dyDescent="0.25">
      <c r="A67" s="2" t="s">
        <v>302</v>
      </c>
      <c r="B67" s="2" t="s">
        <v>29</v>
      </c>
      <c r="C67" s="2" t="s">
        <v>303</v>
      </c>
      <c r="D67" s="2" t="s">
        <v>3</v>
      </c>
      <c r="E67" s="2" t="s">
        <v>303</v>
      </c>
      <c r="F67" s="2" t="s">
        <v>304</v>
      </c>
      <c r="G67" s="2" t="s">
        <v>305</v>
      </c>
      <c r="H67" s="7">
        <v>8155</v>
      </c>
      <c r="I67" s="7">
        <v>0</v>
      </c>
      <c r="J67" s="3">
        <v>44652</v>
      </c>
      <c r="K67" s="9">
        <v>45016</v>
      </c>
      <c r="L67" s="3">
        <v>44958</v>
      </c>
      <c r="M67" s="2" t="s">
        <v>674</v>
      </c>
      <c r="N67" s="2" t="s">
        <v>9</v>
      </c>
      <c r="O67" s="2" t="s">
        <v>9</v>
      </c>
      <c r="P67" s="2" t="str">
        <f>"02376684"</f>
        <v>02376684</v>
      </c>
    </row>
    <row r="68" spans="1:16" ht="26.25" x14ac:dyDescent="0.25">
      <c r="A68" s="2" t="s">
        <v>306</v>
      </c>
      <c r="B68" s="2" t="s">
        <v>29</v>
      </c>
      <c r="C68" s="2" t="s">
        <v>307</v>
      </c>
      <c r="D68" s="2" t="s">
        <v>3</v>
      </c>
      <c r="E68" s="2" t="s">
        <v>307</v>
      </c>
      <c r="F68" s="2" t="s">
        <v>308</v>
      </c>
      <c r="G68" s="2" t="s">
        <v>309</v>
      </c>
      <c r="H68" s="7">
        <v>116575.4</v>
      </c>
      <c r="I68" s="7">
        <v>0</v>
      </c>
      <c r="J68" s="3">
        <v>43922</v>
      </c>
      <c r="K68" s="9">
        <v>45016</v>
      </c>
      <c r="L68" s="3">
        <v>43895</v>
      </c>
      <c r="M68" s="2" t="s">
        <v>72</v>
      </c>
      <c r="N68" s="2" t="s">
        <v>8</v>
      </c>
      <c r="O68" s="2" t="s">
        <v>9</v>
      </c>
      <c r="P68" s="2" t="s">
        <v>310</v>
      </c>
    </row>
    <row r="69" spans="1:16" ht="26.25" x14ac:dyDescent="0.25">
      <c r="A69" s="2" t="s">
        <v>319</v>
      </c>
      <c r="B69" s="2" t="s">
        <v>320</v>
      </c>
      <c r="C69" s="2" t="s">
        <v>321</v>
      </c>
      <c r="D69" s="2" t="s">
        <v>197</v>
      </c>
      <c r="E69" s="2" t="s">
        <v>322</v>
      </c>
      <c r="F69" s="2" t="s">
        <v>323</v>
      </c>
      <c r="G69" s="2" t="s">
        <v>324</v>
      </c>
      <c r="H69" s="7">
        <v>43500</v>
      </c>
      <c r="I69" s="7">
        <v>0</v>
      </c>
      <c r="J69" s="3">
        <v>43922</v>
      </c>
      <c r="K69" s="9">
        <v>45016</v>
      </c>
      <c r="L69" s="3">
        <v>44928</v>
      </c>
      <c r="M69" s="2" t="s">
        <v>67</v>
      </c>
      <c r="N69" s="2" t="s">
        <v>9</v>
      </c>
      <c r="O69" s="2" t="s">
        <v>9</v>
      </c>
      <c r="P69" s="2">
        <v>5571953</v>
      </c>
    </row>
    <row r="70" spans="1:16" ht="39" x14ac:dyDescent="0.25">
      <c r="A70" s="2" t="s">
        <v>330</v>
      </c>
      <c r="B70" s="2" t="s">
        <v>331</v>
      </c>
      <c r="C70" s="2" t="s">
        <v>332</v>
      </c>
      <c r="D70" s="2" t="s">
        <v>730</v>
      </c>
      <c r="E70" s="2" t="s">
        <v>333</v>
      </c>
      <c r="F70" s="2" t="s">
        <v>334</v>
      </c>
      <c r="G70" s="2" t="s">
        <v>335</v>
      </c>
      <c r="H70" s="7">
        <v>808568</v>
      </c>
      <c r="I70" s="7">
        <v>0</v>
      </c>
      <c r="J70" s="3">
        <v>42675</v>
      </c>
      <c r="K70" s="9">
        <v>45016</v>
      </c>
      <c r="L70" s="3">
        <v>44593</v>
      </c>
      <c r="M70" s="2" t="s">
        <v>40</v>
      </c>
      <c r="N70" s="2" t="s">
        <v>9</v>
      </c>
      <c r="O70" s="2" t="s">
        <v>9</v>
      </c>
      <c r="P70" s="2">
        <v>2795197</v>
      </c>
    </row>
    <row r="71" spans="1:16" ht="39" x14ac:dyDescent="0.25">
      <c r="A71" s="2" t="s">
        <v>382</v>
      </c>
      <c r="B71" s="2" t="s">
        <v>383</v>
      </c>
      <c r="C71" s="2" t="s">
        <v>384</v>
      </c>
      <c r="D71" s="2" t="s">
        <v>753</v>
      </c>
      <c r="E71" s="2" t="s">
        <v>385</v>
      </c>
      <c r="F71" s="2" t="s">
        <v>653</v>
      </c>
      <c r="G71" s="2" t="s">
        <v>386</v>
      </c>
      <c r="H71" s="7">
        <v>63255</v>
      </c>
      <c r="I71" s="7">
        <v>0</v>
      </c>
      <c r="J71" s="3">
        <v>43922</v>
      </c>
      <c r="K71" s="9">
        <v>45016</v>
      </c>
      <c r="L71" s="3">
        <v>44866</v>
      </c>
      <c r="M71" s="2" t="s">
        <v>40</v>
      </c>
      <c r="N71" s="2" t="s">
        <v>9</v>
      </c>
      <c r="O71" s="2" t="s">
        <v>9</v>
      </c>
      <c r="P71" s="2">
        <v>2504054</v>
      </c>
    </row>
    <row r="72" spans="1:16" ht="51.75" x14ac:dyDescent="0.25">
      <c r="A72" s="2" t="s">
        <v>519</v>
      </c>
      <c r="B72" s="2"/>
      <c r="C72" s="2" t="s">
        <v>520</v>
      </c>
      <c r="D72" s="2" t="s">
        <v>56</v>
      </c>
      <c r="E72" s="2" t="s">
        <v>521</v>
      </c>
      <c r="F72" s="2" t="s">
        <v>496</v>
      </c>
      <c r="G72" s="2" t="s">
        <v>522</v>
      </c>
      <c r="H72" s="7">
        <v>38000</v>
      </c>
      <c r="I72" s="7">
        <v>0</v>
      </c>
      <c r="J72" s="3">
        <v>43556</v>
      </c>
      <c r="K72" s="9">
        <v>45016</v>
      </c>
      <c r="L72" s="3">
        <v>44837</v>
      </c>
      <c r="M72" s="2" t="s">
        <v>67</v>
      </c>
      <c r="N72" s="2" t="s">
        <v>8</v>
      </c>
      <c r="O72" s="2" t="s">
        <v>9</v>
      </c>
      <c r="P72" s="2">
        <v>3775017</v>
      </c>
    </row>
    <row r="73" spans="1:16" ht="26.25" x14ac:dyDescent="0.25">
      <c r="A73" s="2" t="s">
        <v>790</v>
      </c>
      <c r="B73" s="2" t="s">
        <v>185</v>
      </c>
      <c r="C73" s="2" t="s">
        <v>791</v>
      </c>
      <c r="D73" s="2" t="s">
        <v>49</v>
      </c>
      <c r="E73" s="2" t="s">
        <v>791</v>
      </c>
      <c r="F73" s="2" t="s">
        <v>792</v>
      </c>
      <c r="G73" s="2" t="s">
        <v>793</v>
      </c>
      <c r="H73" s="7">
        <v>11067.56</v>
      </c>
      <c r="I73" s="7">
        <v>0</v>
      </c>
      <c r="J73" s="3">
        <v>44459</v>
      </c>
      <c r="K73" s="9">
        <v>45046</v>
      </c>
      <c r="L73" s="3">
        <v>44837</v>
      </c>
      <c r="M73" s="2" t="s">
        <v>67</v>
      </c>
      <c r="N73" s="2" t="s">
        <v>41</v>
      </c>
      <c r="O73" s="2" t="s">
        <v>9</v>
      </c>
      <c r="P73" s="2"/>
    </row>
    <row r="74" spans="1:16" ht="26.25" x14ac:dyDescent="0.25">
      <c r="A74" s="2" t="s">
        <v>406</v>
      </c>
      <c r="B74" s="2" t="s">
        <v>407</v>
      </c>
      <c r="C74" s="2" t="s">
        <v>408</v>
      </c>
      <c r="D74" s="2" t="s">
        <v>31</v>
      </c>
      <c r="E74" s="2" t="s">
        <v>409</v>
      </c>
      <c r="F74" s="2" t="s">
        <v>410</v>
      </c>
      <c r="G74" s="2" t="s">
        <v>411</v>
      </c>
      <c r="H74" s="7">
        <v>250000</v>
      </c>
      <c r="I74" s="7">
        <v>0</v>
      </c>
      <c r="J74" s="3">
        <v>43252</v>
      </c>
      <c r="K74" s="9">
        <v>45077</v>
      </c>
      <c r="L74" s="3">
        <v>44713</v>
      </c>
      <c r="M74" s="2" t="s">
        <v>7</v>
      </c>
      <c r="N74" s="2" t="s">
        <v>9</v>
      </c>
      <c r="O74" s="2" t="s">
        <v>9</v>
      </c>
      <c r="P74" s="2"/>
    </row>
    <row r="75" spans="1:16" ht="26.25" x14ac:dyDescent="0.25">
      <c r="A75" s="2" t="s">
        <v>412</v>
      </c>
      <c r="B75" s="2" t="s">
        <v>407</v>
      </c>
      <c r="C75" s="2" t="s">
        <v>413</v>
      </c>
      <c r="D75" s="2" t="s">
        <v>31</v>
      </c>
      <c r="E75" s="2" t="s">
        <v>409</v>
      </c>
      <c r="F75" s="2" t="s">
        <v>414</v>
      </c>
      <c r="G75" s="2" t="s">
        <v>415</v>
      </c>
      <c r="H75" s="7">
        <v>250000</v>
      </c>
      <c r="I75" s="7">
        <v>0</v>
      </c>
      <c r="J75" s="3">
        <v>43252</v>
      </c>
      <c r="K75" s="9">
        <v>45077</v>
      </c>
      <c r="L75" s="3">
        <v>44713</v>
      </c>
      <c r="M75" s="2" t="s">
        <v>7</v>
      </c>
      <c r="N75" s="2" t="s">
        <v>9</v>
      </c>
      <c r="O75" s="2" t="s">
        <v>9</v>
      </c>
      <c r="P75" s="2"/>
    </row>
    <row r="76" spans="1:16" ht="39" x14ac:dyDescent="0.25">
      <c r="A76" s="2" t="s">
        <v>416</v>
      </c>
      <c r="B76" s="2" t="s">
        <v>407</v>
      </c>
      <c r="C76" s="2" t="s">
        <v>417</v>
      </c>
      <c r="D76" s="2" t="s">
        <v>31</v>
      </c>
      <c r="E76" s="2" t="s">
        <v>409</v>
      </c>
      <c r="F76" s="2" t="s">
        <v>418</v>
      </c>
      <c r="G76" s="2" t="s">
        <v>419</v>
      </c>
      <c r="H76" s="7">
        <v>250000</v>
      </c>
      <c r="I76" s="7">
        <v>0</v>
      </c>
      <c r="J76" s="3">
        <v>43252</v>
      </c>
      <c r="K76" s="9">
        <v>45077</v>
      </c>
      <c r="L76" s="3">
        <v>44713</v>
      </c>
      <c r="M76" s="2" t="s">
        <v>7</v>
      </c>
      <c r="N76" s="2" t="s">
        <v>9</v>
      </c>
      <c r="O76" s="2" t="s">
        <v>9</v>
      </c>
      <c r="P76" s="2"/>
    </row>
    <row r="77" spans="1:16" ht="26.25" x14ac:dyDescent="0.25">
      <c r="A77" s="2" t="s">
        <v>420</v>
      </c>
      <c r="B77" s="2" t="s">
        <v>407</v>
      </c>
      <c r="C77" s="2" t="s">
        <v>421</v>
      </c>
      <c r="D77" s="2" t="s">
        <v>31</v>
      </c>
      <c r="E77" s="2" t="s">
        <v>409</v>
      </c>
      <c r="F77" s="2" t="s">
        <v>422</v>
      </c>
      <c r="G77" s="2" t="s">
        <v>423</v>
      </c>
      <c r="H77" s="7">
        <v>250000</v>
      </c>
      <c r="I77" s="7">
        <v>0</v>
      </c>
      <c r="J77" s="3">
        <v>43252</v>
      </c>
      <c r="K77" s="9">
        <v>45077</v>
      </c>
      <c r="L77" s="3">
        <v>44713</v>
      </c>
      <c r="M77" s="2" t="s">
        <v>7</v>
      </c>
      <c r="N77" s="2" t="s">
        <v>9</v>
      </c>
      <c r="O77" s="2" t="s">
        <v>9</v>
      </c>
      <c r="P77" s="2"/>
    </row>
    <row r="78" spans="1:16" ht="26.25" x14ac:dyDescent="0.25">
      <c r="A78" s="2" t="s">
        <v>782</v>
      </c>
      <c r="B78" s="2" t="s">
        <v>29</v>
      </c>
      <c r="C78" s="2" t="s">
        <v>783</v>
      </c>
      <c r="D78" s="2" t="s">
        <v>766</v>
      </c>
      <c r="E78" s="2" t="s">
        <v>784</v>
      </c>
      <c r="F78" s="2" t="s">
        <v>785</v>
      </c>
      <c r="G78" s="2" t="s">
        <v>786</v>
      </c>
      <c r="H78" s="7">
        <v>12240</v>
      </c>
      <c r="I78" s="7">
        <v>0</v>
      </c>
      <c r="J78" s="3">
        <v>44713</v>
      </c>
      <c r="K78" s="9">
        <v>45077</v>
      </c>
      <c r="L78" s="3">
        <v>45047</v>
      </c>
      <c r="M78" s="2" t="s">
        <v>67</v>
      </c>
      <c r="N78" s="2" t="s">
        <v>41</v>
      </c>
      <c r="O78" s="2" t="s">
        <v>9</v>
      </c>
      <c r="P78" s="2">
        <v>2776536</v>
      </c>
    </row>
    <row r="79" spans="1:16" ht="39" x14ac:dyDescent="0.25">
      <c r="A79" s="2" t="s">
        <v>184</v>
      </c>
      <c r="B79" s="2" t="s">
        <v>185</v>
      </c>
      <c r="C79" s="2" t="s">
        <v>186</v>
      </c>
      <c r="D79" s="2" t="s">
        <v>3</v>
      </c>
      <c r="E79" s="2" t="s">
        <v>187</v>
      </c>
      <c r="F79" s="2" t="s">
        <v>188</v>
      </c>
      <c r="G79" s="2" t="s">
        <v>189</v>
      </c>
      <c r="H79" s="7">
        <v>72000</v>
      </c>
      <c r="I79" s="7">
        <v>0</v>
      </c>
      <c r="J79" s="3">
        <v>42531</v>
      </c>
      <c r="K79" s="9">
        <v>45086</v>
      </c>
      <c r="L79" s="3">
        <v>45086</v>
      </c>
      <c r="M79" s="2" t="s">
        <v>66</v>
      </c>
      <c r="N79" s="2" t="s">
        <v>9</v>
      </c>
      <c r="O79" s="2" t="s">
        <v>41</v>
      </c>
      <c r="P79" s="2">
        <v>8098450</v>
      </c>
    </row>
    <row r="80" spans="1:16" x14ac:dyDescent="0.25">
      <c r="A80" s="2" t="s">
        <v>537</v>
      </c>
      <c r="B80" s="2" t="s">
        <v>185</v>
      </c>
      <c r="C80" s="2" t="s">
        <v>536</v>
      </c>
      <c r="D80" s="2" t="s">
        <v>403</v>
      </c>
      <c r="E80" s="2" t="s">
        <v>536</v>
      </c>
      <c r="F80" s="2" t="s">
        <v>404</v>
      </c>
      <c r="G80" s="2" t="s">
        <v>405</v>
      </c>
      <c r="H80" s="7">
        <v>52500</v>
      </c>
      <c r="I80" s="7">
        <v>0</v>
      </c>
      <c r="J80" s="3">
        <v>43831</v>
      </c>
      <c r="K80" s="9">
        <v>45107</v>
      </c>
      <c r="L80" s="3">
        <v>44935</v>
      </c>
      <c r="M80" s="2" t="s">
        <v>674</v>
      </c>
      <c r="N80" s="2" t="s">
        <v>8</v>
      </c>
      <c r="O80" s="2" t="s">
        <v>9</v>
      </c>
      <c r="P80" s="2">
        <v>3994866</v>
      </c>
    </row>
    <row r="81" spans="1:16" ht="26.25" x14ac:dyDescent="0.25">
      <c r="A81" s="2" t="s">
        <v>100</v>
      </c>
      <c r="B81" s="2" t="s">
        <v>29</v>
      </c>
      <c r="C81" s="2" t="s">
        <v>101</v>
      </c>
      <c r="D81" s="2" t="s">
        <v>3</v>
      </c>
      <c r="E81" s="2" t="s">
        <v>101</v>
      </c>
      <c r="F81" s="2" t="s">
        <v>102</v>
      </c>
      <c r="G81" s="2" t="s">
        <v>103</v>
      </c>
      <c r="H81" s="7">
        <v>8000</v>
      </c>
      <c r="I81" s="7">
        <v>0</v>
      </c>
      <c r="J81" s="3">
        <v>42205</v>
      </c>
      <c r="K81" s="9">
        <v>45126</v>
      </c>
      <c r="L81" s="3">
        <v>44958</v>
      </c>
      <c r="M81" s="2" t="s">
        <v>52</v>
      </c>
      <c r="N81" s="2" t="s">
        <v>9</v>
      </c>
      <c r="O81" s="2" t="s">
        <v>9</v>
      </c>
      <c r="P81" s="2">
        <v>2952557</v>
      </c>
    </row>
    <row r="82" spans="1:16" x14ac:dyDescent="0.25">
      <c r="A82" s="2" t="s">
        <v>230</v>
      </c>
      <c r="B82" s="2" t="s">
        <v>185</v>
      </c>
      <c r="C82" s="2" t="s">
        <v>231</v>
      </c>
      <c r="D82" s="2" t="s">
        <v>76</v>
      </c>
      <c r="E82" s="2" t="s">
        <v>232</v>
      </c>
      <c r="F82" s="2" t="s">
        <v>233</v>
      </c>
      <c r="G82" s="2" t="s">
        <v>234</v>
      </c>
      <c r="H82" s="7">
        <v>291747.59999999998</v>
      </c>
      <c r="I82" s="7">
        <v>0</v>
      </c>
      <c r="J82" s="3">
        <v>43344</v>
      </c>
      <c r="K82" s="9">
        <v>45169</v>
      </c>
      <c r="L82" s="3">
        <v>44805</v>
      </c>
      <c r="M82" s="2" t="s">
        <v>7</v>
      </c>
      <c r="N82" s="2" t="s">
        <v>41</v>
      </c>
      <c r="O82" s="2" t="s">
        <v>41</v>
      </c>
      <c r="P82" s="2" t="str">
        <f>"09358113"</f>
        <v>09358113</v>
      </c>
    </row>
    <row r="83" spans="1:16" ht="26.25" x14ac:dyDescent="0.25">
      <c r="A83" s="2" t="s">
        <v>36</v>
      </c>
      <c r="B83" s="2" t="s">
        <v>29</v>
      </c>
      <c r="C83" s="2" t="s">
        <v>37</v>
      </c>
      <c r="D83" s="2" t="s">
        <v>3</v>
      </c>
      <c r="E83" s="2" t="s">
        <v>38</v>
      </c>
      <c r="F83" s="2" t="s">
        <v>644</v>
      </c>
      <c r="G83" s="2" t="s">
        <v>39</v>
      </c>
      <c r="H83" s="7">
        <v>32500</v>
      </c>
      <c r="I83" s="7">
        <v>0</v>
      </c>
      <c r="J83" s="3">
        <v>43739</v>
      </c>
      <c r="K83" s="9">
        <v>45199</v>
      </c>
      <c r="L83" s="3">
        <v>44996</v>
      </c>
      <c r="M83" s="2" t="s">
        <v>40</v>
      </c>
      <c r="N83" s="2" t="s">
        <v>41</v>
      </c>
      <c r="O83" s="2" t="s">
        <v>9</v>
      </c>
      <c r="P83" s="2"/>
    </row>
    <row r="84" spans="1:16" ht="39" x14ac:dyDescent="0.25">
      <c r="A84" s="2" t="s">
        <v>787</v>
      </c>
      <c r="B84" s="2" t="s">
        <v>29</v>
      </c>
      <c r="C84" s="2" t="s">
        <v>788</v>
      </c>
      <c r="D84" s="2" t="s">
        <v>49</v>
      </c>
      <c r="E84" s="2" t="s">
        <v>788</v>
      </c>
      <c r="F84" s="2" t="s">
        <v>70</v>
      </c>
      <c r="G84" s="2" t="s">
        <v>789</v>
      </c>
      <c r="H84" s="7">
        <v>19719</v>
      </c>
      <c r="I84" s="7">
        <v>0</v>
      </c>
      <c r="J84" s="3">
        <v>44652</v>
      </c>
      <c r="K84" s="9">
        <v>45199</v>
      </c>
      <c r="L84" s="3">
        <v>44986</v>
      </c>
      <c r="M84" s="2" t="s">
        <v>88</v>
      </c>
      <c r="N84" s="2" t="s">
        <v>9</v>
      </c>
      <c r="O84" s="2" t="s">
        <v>9</v>
      </c>
      <c r="P84" s="2">
        <v>4800355</v>
      </c>
    </row>
    <row r="85" spans="1:16" ht="26.25" x14ac:dyDescent="0.25">
      <c r="A85" s="2" t="s">
        <v>612</v>
      </c>
      <c r="B85" s="2" t="s">
        <v>185</v>
      </c>
      <c r="C85" s="2" t="s">
        <v>474</v>
      </c>
      <c r="D85" s="2" t="s">
        <v>49</v>
      </c>
      <c r="E85" s="2" t="s">
        <v>474</v>
      </c>
      <c r="F85" s="2" t="s">
        <v>51</v>
      </c>
      <c r="G85" s="2" t="s">
        <v>475</v>
      </c>
      <c r="H85" s="7">
        <v>37525.25</v>
      </c>
      <c r="I85" s="7">
        <v>0</v>
      </c>
      <c r="J85" s="3">
        <v>44139</v>
      </c>
      <c r="K85" s="9">
        <v>45233</v>
      </c>
      <c r="L85" s="3">
        <v>45047</v>
      </c>
      <c r="M85" s="2" t="s">
        <v>88</v>
      </c>
      <c r="N85" s="2" t="s">
        <v>9</v>
      </c>
      <c r="O85" s="2" t="s">
        <v>9</v>
      </c>
      <c r="P85" s="2">
        <v>2579852</v>
      </c>
    </row>
    <row r="86" spans="1:16" ht="39" x14ac:dyDescent="0.25">
      <c r="A86" s="2" t="s">
        <v>336</v>
      </c>
      <c r="B86" s="2" t="s">
        <v>29</v>
      </c>
      <c r="C86" s="2" t="s">
        <v>337</v>
      </c>
      <c r="D86" s="2" t="s">
        <v>49</v>
      </c>
      <c r="E86" s="2" t="s">
        <v>338</v>
      </c>
      <c r="F86" s="2" t="s">
        <v>339</v>
      </c>
      <c r="G86" s="2" t="s">
        <v>340</v>
      </c>
      <c r="H86" s="7">
        <v>700000</v>
      </c>
      <c r="I86" s="7">
        <v>0</v>
      </c>
      <c r="J86" s="3">
        <v>42705</v>
      </c>
      <c r="K86" s="9">
        <v>45260</v>
      </c>
      <c r="L86" s="3">
        <v>44896</v>
      </c>
      <c r="M86" s="2" t="s">
        <v>66</v>
      </c>
      <c r="N86" s="2" t="s">
        <v>8</v>
      </c>
      <c r="O86" s="2" t="s">
        <v>9</v>
      </c>
      <c r="P86" s="2">
        <v>3231767</v>
      </c>
    </row>
    <row r="87" spans="1:16" ht="26.25" x14ac:dyDescent="0.25">
      <c r="A87" s="2" t="s">
        <v>341</v>
      </c>
      <c r="B87" s="2" t="s">
        <v>29</v>
      </c>
      <c r="C87" s="2" t="s">
        <v>342</v>
      </c>
      <c r="D87" s="2" t="s">
        <v>49</v>
      </c>
      <c r="E87" s="2" t="s">
        <v>343</v>
      </c>
      <c r="F87" s="2" t="s">
        <v>344</v>
      </c>
      <c r="G87" s="2" t="s">
        <v>345</v>
      </c>
      <c r="H87" s="7">
        <v>700000</v>
      </c>
      <c r="I87" s="7">
        <v>0</v>
      </c>
      <c r="J87" s="3">
        <v>42705</v>
      </c>
      <c r="K87" s="9">
        <v>45260</v>
      </c>
      <c r="L87" s="3">
        <v>44713</v>
      </c>
      <c r="M87" s="2" t="s">
        <v>66</v>
      </c>
      <c r="N87" s="2" t="s">
        <v>8</v>
      </c>
      <c r="O87" s="2" t="s">
        <v>9</v>
      </c>
      <c r="P87" s="2">
        <v>3753408</v>
      </c>
    </row>
    <row r="88" spans="1:16" ht="39" x14ac:dyDescent="0.25">
      <c r="A88" s="2" t="s">
        <v>311</v>
      </c>
      <c r="B88" s="2" t="s">
        <v>29</v>
      </c>
      <c r="C88" s="2" t="s">
        <v>312</v>
      </c>
      <c r="D88" s="2" t="s">
        <v>3</v>
      </c>
      <c r="E88" s="2" t="s">
        <v>312</v>
      </c>
      <c r="F88" s="2" t="s">
        <v>313</v>
      </c>
      <c r="G88" s="2" t="s">
        <v>314</v>
      </c>
      <c r="H88" s="7">
        <v>128161</v>
      </c>
      <c r="I88" s="7">
        <v>0</v>
      </c>
      <c r="J88" s="3">
        <v>43132</v>
      </c>
      <c r="K88" s="9">
        <v>45291</v>
      </c>
      <c r="L88" s="3">
        <v>44564</v>
      </c>
      <c r="M88" s="2" t="s">
        <v>674</v>
      </c>
      <c r="N88" s="2" t="s">
        <v>9</v>
      </c>
      <c r="O88" s="2" t="s">
        <v>9</v>
      </c>
      <c r="P88" s="2" t="str">
        <f>"00891686"</f>
        <v>00891686</v>
      </c>
    </row>
    <row r="89" spans="1:16" ht="39" x14ac:dyDescent="0.25">
      <c r="A89" s="2" t="s">
        <v>53</v>
      </c>
      <c r="B89" s="2" t="s">
        <v>54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7">
        <v>4200000</v>
      </c>
      <c r="I89" s="7">
        <v>0</v>
      </c>
      <c r="J89" s="3">
        <v>43472</v>
      </c>
      <c r="K89" s="9">
        <v>45297</v>
      </c>
      <c r="L89" s="3">
        <v>45047</v>
      </c>
      <c r="M89" s="2" t="s">
        <v>40</v>
      </c>
      <c r="N89" s="2" t="s">
        <v>8</v>
      </c>
      <c r="O89" s="2" t="s">
        <v>9</v>
      </c>
      <c r="P89" s="2" t="str">
        <f>"05158607"</f>
        <v>05158607</v>
      </c>
    </row>
    <row r="90" spans="1:16" ht="39" x14ac:dyDescent="0.25">
      <c r="A90" s="2" t="s">
        <v>613</v>
      </c>
      <c r="B90" s="2" t="s">
        <v>185</v>
      </c>
      <c r="C90" s="2" t="s">
        <v>476</v>
      </c>
      <c r="D90" s="2" t="s">
        <v>49</v>
      </c>
      <c r="E90" s="2" t="s">
        <v>477</v>
      </c>
      <c r="F90" s="2" t="s">
        <v>478</v>
      </c>
      <c r="G90" s="2" t="s">
        <v>479</v>
      </c>
      <c r="H90" s="7">
        <v>6570</v>
      </c>
      <c r="I90" s="7">
        <v>0</v>
      </c>
      <c r="J90" s="3">
        <v>44214</v>
      </c>
      <c r="K90" s="9">
        <v>45308</v>
      </c>
      <c r="L90" s="3">
        <v>45170</v>
      </c>
      <c r="M90" s="2" t="s">
        <v>52</v>
      </c>
      <c r="N90" s="2" t="s">
        <v>41</v>
      </c>
      <c r="O90" s="2" t="s">
        <v>41</v>
      </c>
      <c r="P90" s="2"/>
    </row>
    <row r="91" spans="1:16" ht="51.75" x14ac:dyDescent="0.25">
      <c r="A91" s="2" t="s">
        <v>528</v>
      </c>
      <c r="B91" s="2" t="s">
        <v>185</v>
      </c>
      <c r="C91" s="2" t="s">
        <v>529</v>
      </c>
      <c r="D91" s="2" t="s">
        <v>49</v>
      </c>
      <c r="E91" s="2" t="s">
        <v>530</v>
      </c>
      <c r="F91" s="2" t="s">
        <v>145</v>
      </c>
      <c r="G91" s="2" t="s">
        <v>531</v>
      </c>
      <c r="H91" s="7">
        <v>13800</v>
      </c>
      <c r="I91" s="7">
        <v>0</v>
      </c>
      <c r="J91" s="3">
        <v>44227</v>
      </c>
      <c r="K91" s="9">
        <v>45321</v>
      </c>
      <c r="L91" s="3">
        <v>45110</v>
      </c>
      <c r="M91" s="2" t="s">
        <v>450</v>
      </c>
      <c r="N91" s="2" t="s">
        <v>9</v>
      </c>
      <c r="O91" s="2" t="s">
        <v>9</v>
      </c>
      <c r="P91" s="2" t="str">
        <f>"08069521"</f>
        <v>08069521</v>
      </c>
    </row>
    <row r="92" spans="1:16" ht="39" x14ac:dyDescent="0.25">
      <c r="A92" s="2" t="s">
        <v>532</v>
      </c>
      <c r="B92" s="2" t="s">
        <v>185</v>
      </c>
      <c r="C92" s="2" t="s">
        <v>533</v>
      </c>
      <c r="D92" s="2" t="s">
        <v>49</v>
      </c>
      <c r="E92" s="2" t="s">
        <v>534</v>
      </c>
      <c r="F92" s="2" t="s">
        <v>145</v>
      </c>
      <c r="G92" s="2" t="s">
        <v>535</v>
      </c>
      <c r="H92" s="7">
        <v>10142</v>
      </c>
      <c r="I92" s="7">
        <v>0</v>
      </c>
      <c r="J92" s="3">
        <v>44227</v>
      </c>
      <c r="K92" s="9">
        <v>45321</v>
      </c>
      <c r="L92" s="3">
        <v>45110</v>
      </c>
      <c r="M92" s="2" t="s">
        <v>450</v>
      </c>
      <c r="N92" s="2" t="s">
        <v>9</v>
      </c>
      <c r="O92" s="2" t="s">
        <v>9</v>
      </c>
      <c r="P92" s="2" t="str">
        <f>"08069521"</f>
        <v>08069521</v>
      </c>
    </row>
    <row r="93" spans="1:16" ht="39" x14ac:dyDescent="0.25">
      <c r="A93" s="2" t="s">
        <v>523</v>
      </c>
      <c r="B93" s="2" t="s">
        <v>185</v>
      </c>
      <c r="C93" s="2" t="s">
        <v>524</v>
      </c>
      <c r="D93" s="2" t="s">
        <v>49</v>
      </c>
      <c r="E93" s="2" t="s">
        <v>525</v>
      </c>
      <c r="F93" s="2" t="s">
        <v>526</v>
      </c>
      <c r="G93" s="2" t="s">
        <v>527</v>
      </c>
      <c r="H93" s="7">
        <v>23670</v>
      </c>
      <c r="I93" s="7">
        <v>0</v>
      </c>
      <c r="J93" s="3">
        <v>44229</v>
      </c>
      <c r="K93" s="9">
        <v>45323</v>
      </c>
      <c r="L93" s="3">
        <v>45108</v>
      </c>
      <c r="M93" s="2" t="s">
        <v>450</v>
      </c>
      <c r="N93" s="2" t="s">
        <v>9</v>
      </c>
      <c r="O93" s="2" t="s">
        <v>9</v>
      </c>
      <c r="P93" s="2">
        <v>3879947</v>
      </c>
    </row>
    <row r="94" spans="1:16" ht="26.25" x14ac:dyDescent="0.25">
      <c r="A94" s="2" t="s">
        <v>94</v>
      </c>
      <c r="B94" s="2" t="s">
        <v>29</v>
      </c>
      <c r="C94" s="2" t="s">
        <v>95</v>
      </c>
      <c r="D94" s="2" t="s">
        <v>3</v>
      </c>
      <c r="E94" s="2" t="s">
        <v>96</v>
      </c>
      <c r="F94" s="2" t="s">
        <v>97</v>
      </c>
      <c r="G94" s="2" t="s">
        <v>98</v>
      </c>
      <c r="H94" s="7">
        <v>212622</v>
      </c>
      <c r="I94" s="7">
        <v>0</v>
      </c>
      <c r="J94" s="3">
        <v>43556</v>
      </c>
      <c r="K94" s="9">
        <v>45382</v>
      </c>
      <c r="L94" s="3">
        <v>45200</v>
      </c>
      <c r="M94" s="2" t="s">
        <v>674</v>
      </c>
      <c r="N94" s="2" t="s">
        <v>9</v>
      </c>
      <c r="O94" s="2" t="s">
        <v>9</v>
      </c>
      <c r="P94" s="2">
        <v>1628868</v>
      </c>
    </row>
    <row r="95" spans="1:16" ht="26.25" x14ac:dyDescent="0.25">
      <c r="A95" s="2" t="s">
        <v>548</v>
      </c>
      <c r="B95" s="2" t="s">
        <v>185</v>
      </c>
      <c r="C95" s="2" t="s">
        <v>549</v>
      </c>
      <c r="D95" s="2" t="s">
        <v>165</v>
      </c>
      <c r="E95" s="2" t="s">
        <v>550</v>
      </c>
      <c r="F95" s="2" t="s">
        <v>551</v>
      </c>
      <c r="G95" s="2" t="s">
        <v>552</v>
      </c>
      <c r="H95" s="7">
        <v>17653.8</v>
      </c>
      <c r="I95" s="7">
        <v>0</v>
      </c>
      <c r="J95" s="3">
        <v>44287</v>
      </c>
      <c r="K95" s="9">
        <v>45382</v>
      </c>
      <c r="L95" s="3">
        <v>45200</v>
      </c>
      <c r="M95" s="2" t="s">
        <v>450</v>
      </c>
      <c r="N95" s="2" t="s">
        <v>9</v>
      </c>
      <c r="O95" s="2" t="s">
        <v>9</v>
      </c>
      <c r="P95" s="2"/>
    </row>
    <row r="96" spans="1:16" ht="39" x14ac:dyDescent="0.25">
      <c r="A96" s="2" t="s">
        <v>557</v>
      </c>
      <c r="B96" s="2" t="s">
        <v>558</v>
      </c>
      <c r="C96" s="2" t="s">
        <v>559</v>
      </c>
      <c r="D96" s="2" t="s">
        <v>56</v>
      </c>
      <c r="E96" s="2" t="s">
        <v>560</v>
      </c>
      <c r="F96" s="2" t="s">
        <v>561</v>
      </c>
      <c r="G96" s="2" t="s">
        <v>562</v>
      </c>
      <c r="H96" s="7">
        <v>177500</v>
      </c>
      <c r="I96" s="7">
        <v>0</v>
      </c>
      <c r="J96" s="3">
        <v>44287</v>
      </c>
      <c r="K96" s="9">
        <v>45382</v>
      </c>
      <c r="L96" s="3">
        <v>45199</v>
      </c>
      <c r="M96" s="2" t="s">
        <v>66</v>
      </c>
      <c r="N96" s="2" t="s">
        <v>8</v>
      </c>
      <c r="O96" s="2" t="s">
        <v>9</v>
      </c>
      <c r="P96" s="2" t="s">
        <v>563</v>
      </c>
    </row>
    <row r="97" spans="1:16" ht="26.25" x14ac:dyDescent="0.25">
      <c r="A97" s="2" t="s">
        <v>60</v>
      </c>
      <c r="B97" s="2" t="s">
        <v>61</v>
      </c>
      <c r="C97" s="2" t="s">
        <v>62</v>
      </c>
      <c r="D97" s="2" t="s">
        <v>56</v>
      </c>
      <c r="E97" s="2" t="s">
        <v>63</v>
      </c>
      <c r="F97" s="2" t="s">
        <v>64</v>
      </c>
      <c r="G97" s="2" t="s">
        <v>65</v>
      </c>
      <c r="H97" s="7">
        <v>120000</v>
      </c>
      <c r="I97" s="7">
        <v>0</v>
      </c>
      <c r="J97" s="3">
        <v>43586</v>
      </c>
      <c r="K97" s="9">
        <v>45412</v>
      </c>
      <c r="L97" s="3">
        <v>45201</v>
      </c>
      <c r="M97" s="2" t="s">
        <v>66</v>
      </c>
      <c r="N97" s="2" t="s">
        <v>8</v>
      </c>
      <c r="O97" s="2" t="s">
        <v>9</v>
      </c>
      <c r="P97" s="2">
        <v>3400365</v>
      </c>
    </row>
    <row r="98" spans="1:16" ht="26.25" x14ac:dyDescent="0.25">
      <c r="A98" s="2" t="s">
        <v>609</v>
      </c>
      <c r="B98" s="2" t="s">
        <v>185</v>
      </c>
      <c r="C98" s="2" t="s">
        <v>50</v>
      </c>
      <c r="D98" s="2" t="s">
        <v>49</v>
      </c>
      <c r="E98" s="2" t="s">
        <v>50</v>
      </c>
      <c r="F98" s="2" t="s">
        <v>51</v>
      </c>
      <c r="G98" s="2" t="s">
        <v>590</v>
      </c>
      <c r="H98" s="7">
        <v>292358.2</v>
      </c>
      <c r="I98" s="7">
        <v>0</v>
      </c>
      <c r="J98" s="3">
        <v>44317</v>
      </c>
      <c r="K98" s="9">
        <v>45412</v>
      </c>
      <c r="L98" s="3">
        <v>45047</v>
      </c>
      <c r="M98" s="2" t="s">
        <v>88</v>
      </c>
      <c r="N98" s="2" t="s">
        <v>9</v>
      </c>
      <c r="O98" s="2" t="s">
        <v>9</v>
      </c>
      <c r="P98" s="2">
        <v>2579852</v>
      </c>
    </row>
    <row r="99" spans="1:16" ht="39" x14ac:dyDescent="0.25">
      <c r="A99" s="2" t="s">
        <v>614</v>
      </c>
      <c r="B99" s="2" t="s">
        <v>615</v>
      </c>
      <c r="C99" s="2" t="s">
        <v>616</v>
      </c>
      <c r="D99" s="2" t="s">
        <v>56</v>
      </c>
      <c r="E99" s="2" t="s">
        <v>617</v>
      </c>
      <c r="F99" s="2" t="s">
        <v>618</v>
      </c>
      <c r="G99" s="2" t="s">
        <v>619</v>
      </c>
      <c r="H99" s="7">
        <v>8500000</v>
      </c>
      <c r="I99" s="7">
        <v>0</v>
      </c>
      <c r="J99" s="3">
        <v>44348</v>
      </c>
      <c r="K99" s="9">
        <v>45443</v>
      </c>
      <c r="L99" s="3">
        <v>45291</v>
      </c>
      <c r="M99" s="2" t="s">
        <v>7</v>
      </c>
      <c r="N99" s="2" t="s">
        <v>8</v>
      </c>
      <c r="O99" s="2" t="s">
        <v>9</v>
      </c>
      <c r="P99" s="2">
        <v>1024207</v>
      </c>
    </row>
    <row r="100" spans="1:16" ht="39" x14ac:dyDescent="0.25">
      <c r="A100" s="2" t="s">
        <v>108</v>
      </c>
      <c r="B100" s="2" t="s">
        <v>109</v>
      </c>
      <c r="C100" s="2" t="s">
        <v>110</v>
      </c>
      <c r="D100" s="2" t="s">
        <v>56</v>
      </c>
      <c r="E100" s="2" t="s">
        <v>111</v>
      </c>
      <c r="F100" s="2" t="s">
        <v>112</v>
      </c>
      <c r="G100" s="2" t="s">
        <v>113</v>
      </c>
      <c r="H100" s="7">
        <v>450000</v>
      </c>
      <c r="I100" s="7">
        <v>0</v>
      </c>
      <c r="J100" s="3">
        <v>43647</v>
      </c>
      <c r="K100" s="9">
        <v>45473</v>
      </c>
      <c r="L100" s="3">
        <v>45231</v>
      </c>
      <c r="M100" s="2" t="s">
        <v>48</v>
      </c>
      <c r="N100" s="2" t="s">
        <v>8</v>
      </c>
      <c r="O100" s="2" t="s">
        <v>9</v>
      </c>
      <c r="P100" s="2" t="str">
        <f>"01006630"</f>
        <v>01006630</v>
      </c>
    </row>
    <row r="101" spans="1:16" ht="39" x14ac:dyDescent="0.25">
      <c r="A101" s="2" t="s">
        <v>569</v>
      </c>
      <c r="B101" s="2" t="s">
        <v>543</v>
      </c>
      <c r="C101" s="2" t="s">
        <v>570</v>
      </c>
      <c r="D101" s="2" t="s">
        <v>156</v>
      </c>
      <c r="E101" s="2" t="s">
        <v>571</v>
      </c>
      <c r="F101" s="2" t="s">
        <v>572</v>
      </c>
      <c r="G101" s="2" t="s">
        <v>573</v>
      </c>
      <c r="H101" s="7">
        <v>123165</v>
      </c>
      <c r="I101" s="7">
        <v>0</v>
      </c>
      <c r="J101" s="3">
        <v>44299</v>
      </c>
      <c r="K101" s="9">
        <v>45473</v>
      </c>
      <c r="L101" s="3">
        <v>45383</v>
      </c>
      <c r="M101" s="2" t="s">
        <v>40</v>
      </c>
      <c r="N101" s="2" t="s">
        <v>8</v>
      </c>
      <c r="O101" s="2" t="s">
        <v>9</v>
      </c>
      <c r="P101" s="2" t="str">
        <f>"03548808"</f>
        <v>03548808</v>
      </c>
    </row>
    <row r="102" spans="1:16" ht="39" x14ac:dyDescent="0.25">
      <c r="A102" s="2" t="s">
        <v>127</v>
      </c>
      <c r="B102" s="2" t="s">
        <v>29</v>
      </c>
      <c r="C102" s="2" t="s">
        <v>128</v>
      </c>
      <c r="D102" s="2" t="s">
        <v>49</v>
      </c>
      <c r="E102" s="2" t="s">
        <v>129</v>
      </c>
      <c r="F102" s="2" t="s">
        <v>130</v>
      </c>
      <c r="G102" s="2" t="s">
        <v>131</v>
      </c>
      <c r="H102" s="7">
        <v>194160</v>
      </c>
      <c r="I102" s="7">
        <v>0</v>
      </c>
      <c r="J102" s="3">
        <v>41152</v>
      </c>
      <c r="K102" s="9">
        <v>45534</v>
      </c>
      <c r="L102" s="3">
        <v>45139</v>
      </c>
      <c r="M102" s="2" t="s">
        <v>52</v>
      </c>
      <c r="N102" s="2" t="s">
        <v>9</v>
      </c>
      <c r="O102" s="2" t="s">
        <v>9</v>
      </c>
      <c r="P102" s="2" t="str">
        <f>"01800000"</f>
        <v>01800000</v>
      </c>
    </row>
    <row r="103" spans="1:16" ht="39" x14ac:dyDescent="0.25">
      <c r="A103" s="2" t="s">
        <v>200</v>
      </c>
      <c r="B103" s="2" t="s">
        <v>201</v>
      </c>
      <c r="C103" s="2" t="s">
        <v>202</v>
      </c>
      <c r="D103" s="2" t="s">
        <v>49</v>
      </c>
      <c r="E103" s="2" t="s">
        <v>203</v>
      </c>
      <c r="F103" s="2" t="s">
        <v>204</v>
      </c>
      <c r="G103" s="2" t="s">
        <v>205</v>
      </c>
      <c r="H103" s="7">
        <v>19852.3</v>
      </c>
      <c r="I103" s="7">
        <v>0</v>
      </c>
      <c r="J103" s="3">
        <v>43739</v>
      </c>
      <c r="K103" s="9">
        <v>45565</v>
      </c>
      <c r="L103" s="3">
        <v>45382</v>
      </c>
      <c r="M103" s="2" t="s">
        <v>7</v>
      </c>
      <c r="N103" s="2" t="s">
        <v>8</v>
      </c>
      <c r="O103" s="2" t="s">
        <v>9</v>
      </c>
      <c r="P103" s="2" t="str">
        <f>"02084294"</f>
        <v>02084294</v>
      </c>
    </row>
    <row r="104" spans="1:16" ht="51.75" x14ac:dyDescent="0.25">
      <c r="A104" s="2" t="s">
        <v>438</v>
      </c>
      <c r="B104" s="2" t="s">
        <v>185</v>
      </c>
      <c r="C104" s="2" t="s">
        <v>439</v>
      </c>
      <c r="D104" s="2" t="s">
        <v>753</v>
      </c>
      <c r="E104" s="2" t="s">
        <v>440</v>
      </c>
      <c r="F104" s="2" t="s">
        <v>441</v>
      </c>
      <c r="G104" s="2" t="s">
        <v>442</v>
      </c>
      <c r="H104" s="7">
        <v>340000</v>
      </c>
      <c r="I104" s="7">
        <v>0</v>
      </c>
      <c r="J104" s="3">
        <v>44105</v>
      </c>
      <c r="K104" s="9">
        <v>45565</v>
      </c>
      <c r="L104" s="3">
        <v>45107</v>
      </c>
      <c r="M104" s="2" t="s">
        <v>88</v>
      </c>
      <c r="N104" s="2" t="s">
        <v>41</v>
      </c>
      <c r="O104" s="2" t="s">
        <v>9</v>
      </c>
      <c r="P104" s="2"/>
    </row>
    <row r="105" spans="1:16" ht="26.25" x14ac:dyDescent="0.25">
      <c r="A105" s="2" t="s">
        <v>443</v>
      </c>
      <c r="B105" s="2" t="s">
        <v>185</v>
      </c>
      <c r="C105" s="2" t="s">
        <v>444</v>
      </c>
      <c r="D105" s="2" t="s">
        <v>753</v>
      </c>
      <c r="E105" s="2" t="s">
        <v>444</v>
      </c>
      <c r="F105" s="2" t="s">
        <v>445</v>
      </c>
      <c r="G105" s="2" t="s">
        <v>442</v>
      </c>
      <c r="H105" s="7">
        <v>108500</v>
      </c>
      <c r="I105" s="7">
        <v>0</v>
      </c>
      <c r="J105" s="3">
        <v>44105</v>
      </c>
      <c r="K105" s="9">
        <v>45565</v>
      </c>
      <c r="L105" s="3">
        <v>45107</v>
      </c>
      <c r="M105" s="2" t="s">
        <v>88</v>
      </c>
      <c r="N105" s="2" t="s">
        <v>41</v>
      </c>
      <c r="O105" s="2" t="s">
        <v>9</v>
      </c>
      <c r="P105" s="2"/>
    </row>
    <row r="106" spans="1:16" ht="26.25" x14ac:dyDescent="0.25">
      <c r="A106" s="2" t="s">
        <v>553</v>
      </c>
      <c r="B106" s="2" t="s">
        <v>185</v>
      </c>
      <c r="C106" s="2" t="s">
        <v>554</v>
      </c>
      <c r="D106" s="2" t="s">
        <v>31</v>
      </c>
      <c r="E106" s="2" t="s">
        <v>554</v>
      </c>
      <c r="F106" s="2" t="s">
        <v>555</v>
      </c>
      <c r="G106" s="2" t="s">
        <v>556</v>
      </c>
      <c r="H106" s="7">
        <v>270000</v>
      </c>
      <c r="I106" s="7">
        <v>0</v>
      </c>
      <c r="J106" s="3">
        <v>44105</v>
      </c>
      <c r="K106" s="9">
        <v>45565</v>
      </c>
      <c r="L106" s="3">
        <v>44774</v>
      </c>
      <c r="M106" s="2" t="s">
        <v>88</v>
      </c>
      <c r="N106" s="2" t="s">
        <v>8</v>
      </c>
      <c r="O106" s="2" t="s">
        <v>9</v>
      </c>
      <c r="P106" s="2" t="str">
        <f>"02574815"</f>
        <v>02574815</v>
      </c>
    </row>
    <row r="107" spans="1:16" ht="26.25" x14ac:dyDescent="0.25">
      <c r="A107" s="2" t="s">
        <v>728</v>
      </c>
      <c r="B107" s="2" t="s">
        <v>185</v>
      </c>
      <c r="C107" s="2" t="s">
        <v>729</v>
      </c>
      <c r="D107" s="2" t="s">
        <v>753</v>
      </c>
      <c r="E107" s="2" t="s">
        <v>731</v>
      </c>
      <c r="F107" s="2" t="s">
        <v>726</v>
      </c>
      <c r="G107" s="2" t="s">
        <v>727</v>
      </c>
      <c r="H107" s="7">
        <v>168300</v>
      </c>
      <c r="I107" s="7">
        <v>0</v>
      </c>
      <c r="J107" s="3">
        <v>44496</v>
      </c>
      <c r="K107" s="3">
        <v>45591</v>
      </c>
      <c r="L107" s="3">
        <v>45078</v>
      </c>
      <c r="M107" s="2" t="s">
        <v>88</v>
      </c>
      <c r="N107" s="2" t="s">
        <v>8</v>
      </c>
      <c r="O107" s="2" t="s">
        <v>9</v>
      </c>
      <c r="P107" s="2" t="str">
        <f>"03017251"</f>
        <v>03017251</v>
      </c>
    </row>
    <row r="108" spans="1:16" ht="39" x14ac:dyDescent="0.25">
      <c r="A108" s="2" t="s">
        <v>216</v>
      </c>
      <c r="B108" s="2" t="s">
        <v>29</v>
      </c>
      <c r="C108" s="2" t="s">
        <v>217</v>
      </c>
      <c r="D108" s="2" t="s">
        <v>49</v>
      </c>
      <c r="E108" s="2" t="s">
        <v>217</v>
      </c>
      <c r="F108" s="2" t="s">
        <v>218</v>
      </c>
      <c r="G108" s="2" t="s">
        <v>219</v>
      </c>
      <c r="H108" s="7">
        <v>50148.89</v>
      </c>
      <c r="I108" s="7">
        <v>0</v>
      </c>
      <c r="J108" s="3">
        <v>42706</v>
      </c>
      <c r="K108" s="3">
        <v>45596</v>
      </c>
      <c r="L108" s="3">
        <v>45231</v>
      </c>
      <c r="M108" s="2" t="s">
        <v>52</v>
      </c>
      <c r="N108" s="2" t="s">
        <v>8</v>
      </c>
      <c r="O108" s="2" t="s">
        <v>9</v>
      </c>
      <c r="P108" s="2">
        <v>5014558</v>
      </c>
    </row>
    <row r="109" spans="1:16" ht="26.25" x14ac:dyDescent="0.25">
      <c r="A109" s="2" t="s">
        <v>80</v>
      </c>
      <c r="B109" s="2" t="s">
        <v>29</v>
      </c>
      <c r="C109" s="2" t="s">
        <v>81</v>
      </c>
      <c r="D109" s="2" t="s">
        <v>49</v>
      </c>
      <c r="E109" s="2" t="s">
        <v>82</v>
      </c>
      <c r="F109" s="2" t="s">
        <v>83</v>
      </c>
      <c r="G109" s="2" t="s">
        <v>84</v>
      </c>
      <c r="H109" s="7">
        <v>112159.7</v>
      </c>
      <c r="I109" s="7">
        <v>0</v>
      </c>
      <c r="J109" s="3">
        <v>43417</v>
      </c>
      <c r="K109" s="3">
        <v>45608</v>
      </c>
      <c r="L109" s="3">
        <v>45242</v>
      </c>
      <c r="M109" s="2" t="s">
        <v>52</v>
      </c>
      <c r="N109" s="2" t="s">
        <v>9</v>
      </c>
      <c r="O109" s="2" t="s">
        <v>9</v>
      </c>
      <c r="P109" s="2">
        <v>3704278</v>
      </c>
    </row>
    <row r="110" spans="1:16" ht="26.25" x14ac:dyDescent="0.25">
      <c r="A110" s="2" t="s">
        <v>451</v>
      </c>
      <c r="B110" s="2" t="s">
        <v>185</v>
      </c>
      <c r="C110" s="2" t="s">
        <v>452</v>
      </c>
      <c r="D110" s="2" t="s">
        <v>117</v>
      </c>
      <c r="E110" s="2" t="s">
        <v>453</v>
      </c>
      <c r="F110" s="2" t="s">
        <v>454</v>
      </c>
      <c r="G110" s="2" t="s">
        <v>455</v>
      </c>
      <c r="H110" s="7">
        <v>33300</v>
      </c>
      <c r="I110" s="7">
        <v>0</v>
      </c>
      <c r="J110" s="3">
        <v>44166</v>
      </c>
      <c r="K110" s="3">
        <v>45626</v>
      </c>
      <c r="L110" s="3">
        <v>44774</v>
      </c>
      <c r="M110" s="2" t="s">
        <v>88</v>
      </c>
      <c r="N110" s="2" t="s">
        <v>41</v>
      </c>
      <c r="O110" s="2" t="s">
        <v>9</v>
      </c>
      <c r="P110" s="2"/>
    </row>
    <row r="111" spans="1:16" ht="39" x14ac:dyDescent="0.25">
      <c r="A111" s="2" t="s">
        <v>249</v>
      </c>
      <c r="B111" s="2" t="s">
        <v>201</v>
      </c>
      <c r="C111" s="2" t="s">
        <v>250</v>
      </c>
      <c r="D111" s="2" t="s">
        <v>251</v>
      </c>
      <c r="E111" s="2" t="s">
        <v>252</v>
      </c>
      <c r="F111" s="2" t="s">
        <v>253</v>
      </c>
      <c r="G111" s="2" t="s">
        <v>254</v>
      </c>
      <c r="H111" s="7">
        <v>82500</v>
      </c>
      <c r="I111" s="7">
        <v>0</v>
      </c>
      <c r="J111" s="3">
        <v>43815</v>
      </c>
      <c r="K111" s="3">
        <v>45641</v>
      </c>
      <c r="L111" s="3">
        <v>45444</v>
      </c>
      <c r="M111" s="2" t="s">
        <v>7</v>
      </c>
      <c r="N111" s="2" t="s">
        <v>8</v>
      </c>
      <c r="O111" s="2" t="s">
        <v>9</v>
      </c>
      <c r="P111" s="2" t="str">
        <f>"02827644"</f>
        <v>02827644</v>
      </c>
    </row>
    <row r="112" spans="1:16" ht="26.25" x14ac:dyDescent="0.25">
      <c r="A112" s="2" t="s">
        <v>235</v>
      </c>
      <c r="B112" s="2"/>
      <c r="C112" s="2" t="s">
        <v>236</v>
      </c>
      <c r="D112" s="2" t="s">
        <v>3</v>
      </c>
      <c r="E112" s="2" t="s">
        <v>237</v>
      </c>
      <c r="F112" s="2" t="s">
        <v>238</v>
      </c>
      <c r="G112" s="2" t="s">
        <v>239</v>
      </c>
      <c r="H112" s="7">
        <v>63862</v>
      </c>
      <c r="I112" s="7">
        <v>0</v>
      </c>
      <c r="J112" s="3">
        <v>42095</v>
      </c>
      <c r="K112" s="3">
        <v>45657</v>
      </c>
      <c r="L112" s="3">
        <v>45323</v>
      </c>
      <c r="M112" s="2" t="s">
        <v>7</v>
      </c>
      <c r="N112" s="2" t="s">
        <v>9</v>
      </c>
      <c r="O112" s="2" t="s">
        <v>41</v>
      </c>
      <c r="P112" s="2" t="str">
        <f>"00002065"</f>
        <v>00002065</v>
      </c>
    </row>
    <row r="113" spans="1:16" ht="26.25" x14ac:dyDescent="0.25">
      <c r="A113" s="2" t="s">
        <v>748</v>
      </c>
      <c r="B113" s="2" t="s">
        <v>185</v>
      </c>
      <c r="C113" s="2" t="s">
        <v>749</v>
      </c>
      <c r="D113" s="2" t="s">
        <v>49</v>
      </c>
      <c r="E113" s="2" t="s">
        <v>749</v>
      </c>
      <c r="F113" s="2" t="s">
        <v>750</v>
      </c>
      <c r="G113" s="2" t="s">
        <v>751</v>
      </c>
      <c r="H113" s="7">
        <v>16153.76</v>
      </c>
      <c r="I113" s="7">
        <v>0</v>
      </c>
      <c r="J113" s="3">
        <v>44227</v>
      </c>
      <c r="K113" s="3">
        <v>45687</v>
      </c>
      <c r="L113" s="3">
        <v>44835</v>
      </c>
      <c r="M113" s="2" t="s">
        <v>88</v>
      </c>
      <c r="N113" s="2" t="s">
        <v>41</v>
      </c>
      <c r="O113" s="2" t="s">
        <v>41</v>
      </c>
      <c r="P113" s="2"/>
    </row>
    <row r="114" spans="1:16" ht="39" x14ac:dyDescent="0.25">
      <c r="A114" s="2" t="s">
        <v>346</v>
      </c>
      <c r="B114" s="2" t="s">
        <v>347</v>
      </c>
      <c r="C114" s="2" t="s">
        <v>348</v>
      </c>
      <c r="D114" s="2" t="s">
        <v>753</v>
      </c>
      <c r="E114" s="2" t="s">
        <v>348</v>
      </c>
      <c r="F114" s="2" t="s">
        <v>349</v>
      </c>
      <c r="G114" s="2" t="s">
        <v>350</v>
      </c>
      <c r="H114" s="7">
        <v>9865</v>
      </c>
      <c r="I114" s="7">
        <v>0</v>
      </c>
      <c r="J114" s="3">
        <v>43864</v>
      </c>
      <c r="K114" s="3">
        <v>45690</v>
      </c>
      <c r="L114" s="3">
        <v>44440</v>
      </c>
      <c r="M114" s="2" t="s">
        <v>67</v>
      </c>
      <c r="N114" s="2" t="s">
        <v>41</v>
      </c>
      <c r="O114" s="2" t="s">
        <v>9</v>
      </c>
      <c r="P114" s="2"/>
    </row>
    <row r="115" spans="1:16" ht="26.25" x14ac:dyDescent="0.25">
      <c r="A115" s="2" t="s">
        <v>762</v>
      </c>
      <c r="B115" s="2" t="s">
        <v>185</v>
      </c>
      <c r="C115" s="2" t="s">
        <v>538</v>
      </c>
      <c r="D115" s="2" t="s">
        <v>49</v>
      </c>
      <c r="E115" s="2" t="s">
        <v>538</v>
      </c>
      <c r="F115" s="2" t="s">
        <v>51</v>
      </c>
      <c r="G115" s="2" t="s">
        <v>763</v>
      </c>
      <c r="H115" s="7">
        <v>41242</v>
      </c>
      <c r="I115" s="7">
        <v>0</v>
      </c>
      <c r="J115" s="3">
        <v>44603</v>
      </c>
      <c r="K115" s="3">
        <v>45698</v>
      </c>
      <c r="L115" s="3">
        <v>45332</v>
      </c>
      <c r="M115" s="2" t="s">
        <v>88</v>
      </c>
      <c r="N115" s="2" t="s">
        <v>9</v>
      </c>
      <c r="O115" s="2" t="s">
        <v>9</v>
      </c>
      <c r="P115" s="2">
        <v>2579852</v>
      </c>
    </row>
    <row r="116" spans="1:16" ht="26.25" x14ac:dyDescent="0.25">
      <c r="A116" s="2" t="s">
        <v>798</v>
      </c>
      <c r="B116" s="2" t="s">
        <v>185</v>
      </c>
      <c r="C116" s="2" t="s">
        <v>799</v>
      </c>
      <c r="D116" s="2" t="s">
        <v>56</v>
      </c>
      <c r="E116" s="2" t="s">
        <v>799</v>
      </c>
      <c r="F116" s="2" t="s">
        <v>800</v>
      </c>
      <c r="G116" s="2" t="s">
        <v>183</v>
      </c>
      <c r="H116" s="7">
        <v>360000</v>
      </c>
      <c r="I116" s="7">
        <v>0</v>
      </c>
      <c r="J116" s="3">
        <v>44613</v>
      </c>
      <c r="K116" s="3">
        <v>45708</v>
      </c>
      <c r="L116" s="3">
        <v>45342</v>
      </c>
      <c r="M116" s="2" t="s">
        <v>88</v>
      </c>
      <c r="N116" s="2" t="s">
        <v>8</v>
      </c>
      <c r="O116" s="2" t="s">
        <v>9</v>
      </c>
      <c r="P116" s="2"/>
    </row>
    <row r="117" spans="1:16" ht="39" x14ac:dyDescent="0.25">
      <c r="A117" s="2" t="s">
        <v>243</v>
      </c>
      <c r="B117" s="2" t="s">
        <v>244</v>
      </c>
      <c r="C117" s="2" t="s">
        <v>245</v>
      </c>
      <c r="D117" s="2" t="s">
        <v>753</v>
      </c>
      <c r="E117" s="2" t="s">
        <v>246</v>
      </c>
      <c r="F117" s="2" t="s">
        <v>247</v>
      </c>
      <c r="G117" s="2" t="s">
        <v>248</v>
      </c>
      <c r="H117" s="7">
        <v>125000</v>
      </c>
      <c r="I117" s="7">
        <v>0</v>
      </c>
      <c r="J117" s="3">
        <v>43891</v>
      </c>
      <c r="K117" s="3">
        <v>45716</v>
      </c>
      <c r="L117" s="3">
        <v>45536</v>
      </c>
      <c r="M117" s="2" t="s">
        <v>40</v>
      </c>
      <c r="N117" s="2" t="s">
        <v>9</v>
      </c>
      <c r="O117" s="2" t="s">
        <v>9</v>
      </c>
      <c r="P117" s="2" t="str">
        <f>"01132885"</f>
        <v>01132885</v>
      </c>
    </row>
    <row r="118" spans="1:16" ht="26.25" x14ac:dyDescent="0.25">
      <c r="A118" s="2" t="s">
        <v>271</v>
      </c>
      <c r="B118" s="2" t="s">
        <v>272</v>
      </c>
      <c r="C118" s="2" t="s">
        <v>273</v>
      </c>
      <c r="D118" s="2" t="s">
        <v>3</v>
      </c>
      <c r="E118" s="2" t="s">
        <v>273</v>
      </c>
      <c r="F118" s="2" t="s">
        <v>274</v>
      </c>
      <c r="G118" s="2" t="s">
        <v>275</v>
      </c>
      <c r="H118" s="7">
        <v>2500</v>
      </c>
      <c r="I118" s="7">
        <v>0</v>
      </c>
      <c r="J118" s="3">
        <v>43922</v>
      </c>
      <c r="K118" s="3">
        <v>45747</v>
      </c>
      <c r="L118" s="3">
        <v>45444</v>
      </c>
      <c r="M118" s="2" t="s">
        <v>52</v>
      </c>
      <c r="N118" s="2" t="s">
        <v>9</v>
      </c>
      <c r="O118" s="2" t="s">
        <v>9</v>
      </c>
      <c r="P118" s="2" t="s">
        <v>276</v>
      </c>
    </row>
    <row r="119" spans="1:16" ht="26.25" x14ac:dyDescent="0.25">
      <c r="A119" s="2" t="s">
        <v>373</v>
      </c>
      <c r="B119" s="2" t="s">
        <v>29</v>
      </c>
      <c r="C119" s="2" t="s">
        <v>374</v>
      </c>
      <c r="D119" s="2" t="s">
        <v>49</v>
      </c>
      <c r="E119" s="2" t="s">
        <v>375</v>
      </c>
      <c r="F119" s="2" t="s">
        <v>376</v>
      </c>
      <c r="G119" s="2" t="s">
        <v>377</v>
      </c>
      <c r="H119" s="7">
        <v>21861.45</v>
      </c>
      <c r="I119" s="7">
        <v>0</v>
      </c>
      <c r="J119" s="3">
        <v>43922</v>
      </c>
      <c r="K119" s="3">
        <v>45747</v>
      </c>
      <c r="L119" s="3">
        <v>45536</v>
      </c>
      <c r="M119" s="2" t="s">
        <v>52</v>
      </c>
      <c r="N119" s="2" t="s">
        <v>41</v>
      </c>
      <c r="O119" s="2" t="s">
        <v>41</v>
      </c>
      <c r="P119" s="2"/>
    </row>
    <row r="120" spans="1:16" ht="26.25" x14ac:dyDescent="0.25">
      <c r="A120" s="2" t="s">
        <v>387</v>
      </c>
      <c r="B120" s="2" t="s">
        <v>388</v>
      </c>
      <c r="C120" s="2" t="s">
        <v>389</v>
      </c>
      <c r="D120" s="2" t="s">
        <v>31</v>
      </c>
      <c r="E120" s="2" t="s">
        <v>390</v>
      </c>
      <c r="F120" s="2" t="s">
        <v>391</v>
      </c>
      <c r="G120" s="2" t="s">
        <v>392</v>
      </c>
      <c r="H120" s="7">
        <v>1448300</v>
      </c>
      <c r="I120" s="7">
        <v>0</v>
      </c>
      <c r="J120" s="3">
        <v>43922</v>
      </c>
      <c r="K120" s="3">
        <v>45747</v>
      </c>
      <c r="L120" s="3">
        <v>45566</v>
      </c>
      <c r="M120" s="2" t="s">
        <v>7</v>
      </c>
      <c r="N120" s="2" t="s">
        <v>8</v>
      </c>
      <c r="O120" s="2" t="s">
        <v>9</v>
      </c>
      <c r="P120" s="2" t="str">
        <f>"02843547"</f>
        <v>02843547</v>
      </c>
    </row>
    <row r="121" spans="1:16" ht="26.25" x14ac:dyDescent="0.25">
      <c r="A121" s="2" t="s">
        <v>564</v>
      </c>
      <c r="B121" s="2" t="s">
        <v>565</v>
      </c>
      <c r="C121" s="2" t="s">
        <v>566</v>
      </c>
      <c r="D121" s="2" t="s">
        <v>156</v>
      </c>
      <c r="E121" s="2" t="s">
        <v>566</v>
      </c>
      <c r="F121" s="2" t="s">
        <v>567</v>
      </c>
      <c r="G121" s="2" t="s">
        <v>568</v>
      </c>
      <c r="H121" s="7">
        <v>100000</v>
      </c>
      <c r="I121" s="7">
        <v>0</v>
      </c>
      <c r="J121" s="3">
        <v>44287</v>
      </c>
      <c r="K121" s="3">
        <v>45747</v>
      </c>
      <c r="L121" s="3">
        <v>45566</v>
      </c>
      <c r="M121" s="2" t="s">
        <v>88</v>
      </c>
      <c r="N121" s="2" t="s">
        <v>8</v>
      </c>
      <c r="O121" s="2" t="s">
        <v>9</v>
      </c>
      <c r="P121" s="2">
        <v>11853324</v>
      </c>
    </row>
    <row r="122" spans="1:16" ht="39" x14ac:dyDescent="0.25">
      <c r="A122" s="2" t="s">
        <v>579</v>
      </c>
      <c r="B122" s="2" t="s">
        <v>498</v>
      </c>
      <c r="C122" s="2" t="s">
        <v>580</v>
      </c>
      <c r="D122" s="2" t="s">
        <v>160</v>
      </c>
      <c r="E122" s="2" t="s">
        <v>580</v>
      </c>
      <c r="F122" s="2" t="s">
        <v>581</v>
      </c>
      <c r="G122" s="2" t="s">
        <v>582</v>
      </c>
      <c r="H122" s="7">
        <v>4800000</v>
      </c>
      <c r="I122" s="7">
        <v>0</v>
      </c>
      <c r="J122" s="3">
        <v>44348</v>
      </c>
      <c r="K122" s="3">
        <v>45808</v>
      </c>
      <c r="L122" s="3">
        <v>45443</v>
      </c>
      <c r="M122" s="2" t="s">
        <v>88</v>
      </c>
      <c r="N122" s="2" t="s">
        <v>8</v>
      </c>
      <c r="O122" s="2" t="s">
        <v>9</v>
      </c>
      <c r="P122" s="2" t="str">
        <f>"02227962"</f>
        <v>02227962</v>
      </c>
    </row>
    <row r="123" spans="1:16" s="5" customFormat="1" ht="26.25" x14ac:dyDescent="0.25">
      <c r="A123" s="2" t="s">
        <v>0</v>
      </c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  <c r="G123" s="2" t="s">
        <v>6</v>
      </c>
      <c r="H123" s="7">
        <v>117481</v>
      </c>
      <c r="I123" s="7">
        <v>0</v>
      </c>
      <c r="J123" s="3">
        <v>43282</v>
      </c>
      <c r="K123" s="3">
        <v>45838</v>
      </c>
      <c r="L123" s="3">
        <v>45017</v>
      </c>
      <c r="M123" s="2" t="s">
        <v>674</v>
      </c>
      <c r="N123" s="2" t="s">
        <v>8</v>
      </c>
      <c r="O123" s="2" t="s">
        <v>9</v>
      </c>
      <c r="P123" s="2" t="str">
        <f>"06013500"</f>
        <v>06013500</v>
      </c>
    </row>
    <row r="124" spans="1:16" s="5" customFormat="1" ht="26.25" x14ac:dyDescent="0.25">
      <c r="A124" s="2" t="s">
        <v>10</v>
      </c>
      <c r="B124" s="2" t="s">
        <v>1</v>
      </c>
      <c r="C124" s="2" t="s">
        <v>11</v>
      </c>
      <c r="D124" s="2" t="s">
        <v>3</v>
      </c>
      <c r="E124" s="2" t="s">
        <v>12</v>
      </c>
      <c r="F124" s="2" t="s">
        <v>13</v>
      </c>
      <c r="G124" s="2" t="s">
        <v>14</v>
      </c>
      <c r="H124" s="7">
        <v>3897432</v>
      </c>
      <c r="I124" s="7">
        <v>0</v>
      </c>
      <c r="J124" s="3">
        <v>43282</v>
      </c>
      <c r="K124" s="3">
        <v>45838</v>
      </c>
      <c r="L124" s="3">
        <v>45017</v>
      </c>
      <c r="M124" s="2" t="s">
        <v>674</v>
      </c>
      <c r="N124" s="2" t="s">
        <v>9</v>
      </c>
      <c r="O124" s="2" t="s">
        <v>9</v>
      </c>
      <c r="P124" s="2" t="s">
        <v>15</v>
      </c>
    </row>
    <row r="125" spans="1:16" ht="39" x14ac:dyDescent="0.25">
      <c r="A125" s="2" t="s">
        <v>16</v>
      </c>
      <c r="B125" s="2" t="s">
        <v>1</v>
      </c>
      <c r="C125" s="2" t="s">
        <v>17</v>
      </c>
      <c r="D125" s="2" t="s">
        <v>3</v>
      </c>
      <c r="E125" s="2" t="s">
        <v>18</v>
      </c>
      <c r="F125" s="2" t="s">
        <v>19</v>
      </c>
      <c r="G125" s="2" t="s">
        <v>20</v>
      </c>
      <c r="H125" s="7">
        <v>248073</v>
      </c>
      <c r="I125" s="7">
        <v>0</v>
      </c>
      <c r="J125" s="3">
        <v>43282</v>
      </c>
      <c r="K125" s="3">
        <v>45838</v>
      </c>
      <c r="L125" s="3">
        <v>45017</v>
      </c>
      <c r="M125" s="2" t="s">
        <v>674</v>
      </c>
      <c r="N125" s="2" t="s">
        <v>9</v>
      </c>
      <c r="O125" s="2" t="s">
        <v>9</v>
      </c>
      <c r="P125" s="2" t="s">
        <v>21</v>
      </c>
    </row>
    <row r="126" spans="1:16" ht="26.25" x14ac:dyDescent="0.25">
      <c r="A126" s="2" t="s">
        <v>664</v>
      </c>
      <c r="B126" s="2" t="s">
        <v>185</v>
      </c>
      <c r="C126" s="2" t="s">
        <v>665</v>
      </c>
      <c r="D126" s="2" t="s">
        <v>3</v>
      </c>
      <c r="E126" s="2" t="s">
        <v>666</v>
      </c>
      <c r="F126" s="2" t="s">
        <v>667</v>
      </c>
      <c r="G126" s="2" t="s">
        <v>668</v>
      </c>
      <c r="H126" s="7">
        <v>40000</v>
      </c>
      <c r="I126" s="7">
        <v>0</v>
      </c>
      <c r="J126" s="3">
        <v>44440</v>
      </c>
      <c r="K126" s="3">
        <v>45900</v>
      </c>
      <c r="L126" s="3">
        <v>45900</v>
      </c>
      <c r="M126" s="2" t="s">
        <v>88</v>
      </c>
      <c r="N126" s="2" t="s">
        <v>9</v>
      </c>
      <c r="O126" s="2" t="s">
        <v>9</v>
      </c>
      <c r="P126" s="2" t="str">
        <f>"00442696"</f>
        <v>00442696</v>
      </c>
    </row>
    <row r="127" spans="1:16" ht="26.25" x14ac:dyDescent="0.25">
      <c r="A127" s="2" t="s">
        <v>689</v>
      </c>
      <c r="B127" s="2" t="s">
        <v>683</v>
      </c>
      <c r="C127" s="2" t="s">
        <v>690</v>
      </c>
      <c r="D127" s="2" t="s">
        <v>31</v>
      </c>
      <c r="E127" s="2" t="s">
        <v>690</v>
      </c>
      <c r="F127" s="2" t="s">
        <v>691</v>
      </c>
      <c r="G127" s="2" t="s">
        <v>692</v>
      </c>
      <c r="H127" s="7">
        <v>110000</v>
      </c>
      <c r="I127" s="7">
        <v>0</v>
      </c>
      <c r="J127" s="3">
        <v>44501</v>
      </c>
      <c r="K127" s="3">
        <v>45961</v>
      </c>
      <c r="L127" s="3">
        <v>45139</v>
      </c>
      <c r="M127" s="2" t="s">
        <v>88</v>
      </c>
      <c r="N127" s="2" t="s">
        <v>41</v>
      </c>
      <c r="O127" s="2" t="s">
        <v>9</v>
      </c>
      <c r="P127" s="2" t="str">
        <f>"07644080"</f>
        <v>07644080</v>
      </c>
    </row>
    <row r="128" spans="1:16" ht="26.25" x14ac:dyDescent="0.25">
      <c r="A128" s="2" t="s">
        <v>705</v>
      </c>
      <c r="B128" s="2" t="s">
        <v>673</v>
      </c>
      <c r="C128" s="2" t="s">
        <v>706</v>
      </c>
      <c r="D128" s="2" t="s">
        <v>266</v>
      </c>
      <c r="E128" s="2" t="s">
        <v>706</v>
      </c>
      <c r="F128" s="2" t="s">
        <v>707</v>
      </c>
      <c r="G128" s="2" t="s">
        <v>708</v>
      </c>
      <c r="H128" s="7">
        <v>34238</v>
      </c>
      <c r="I128" s="7">
        <v>0</v>
      </c>
      <c r="J128" s="3">
        <v>44515</v>
      </c>
      <c r="K128" s="3">
        <v>45975</v>
      </c>
      <c r="L128" s="3">
        <v>44529</v>
      </c>
      <c r="M128" s="2" t="s">
        <v>66</v>
      </c>
      <c r="N128" s="2" t="s">
        <v>9</v>
      </c>
      <c r="O128" s="2" t="s">
        <v>41</v>
      </c>
      <c r="P128" s="2"/>
    </row>
    <row r="129" spans="1:16" ht="39" x14ac:dyDescent="0.25">
      <c r="A129" s="2" t="s">
        <v>709</v>
      </c>
      <c r="B129" s="2" t="s">
        <v>710</v>
      </c>
      <c r="C129" s="2" t="s">
        <v>711</v>
      </c>
      <c r="D129" s="2" t="s">
        <v>712</v>
      </c>
      <c r="E129" s="2" t="s">
        <v>713</v>
      </c>
      <c r="F129" s="2" t="s">
        <v>714</v>
      </c>
      <c r="G129" s="2" t="s">
        <v>715</v>
      </c>
      <c r="H129" s="7">
        <v>58000</v>
      </c>
      <c r="I129" s="7">
        <v>0</v>
      </c>
      <c r="J129" s="3">
        <v>44522</v>
      </c>
      <c r="K129" s="3">
        <v>45982</v>
      </c>
      <c r="L129" s="3">
        <v>45617</v>
      </c>
      <c r="M129" s="2" t="s">
        <v>66</v>
      </c>
      <c r="N129" s="2" t="s">
        <v>9</v>
      </c>
      <c r="O129" s="2" t="s">
        <v>9</v>
      </c>
      <c r="P129" s="2">
        <v>2521225</v>
      </c>
    </row>
    <row r="130" spans="1:16" ht="26.25" x14ac:dyDescent="0.25">
      <c r="A130" s="2" t="s">
        <v>462</v>
      </c>
      <c r="B130" s="2" t="s">
        <v>463</v>
      </c>
      <c r="C130" s="2" t="s">
        <v>464</v>
      </c>
      <c r="D130" s="2" t="s">
        <v>465</v>
      </c>
      <c r="E130" s="2" t="s">
        <v>464</v>
      </c>
      <c r="F130" s="2" t="s">
        <v>466</v>
      </c>
      <c r="G130" s="2" t="s">
        <v>467</v>
      </c>
      <c r="H130" s="7">
        <v>50000</v>
      </c>
      <c r="I130" s="7">
        <v>0</v>
      </c>
      <c r="J130" s="3">
        <v>44197</v>
      </c>
      <c r="K130" s="3">
        <v>46022</v>
      </c>
      <c r="L130" s="3">
        <v>45200</v>
      </c>
      <c r="M130" s="2" t="s">
        <v>66</v>
      </c>
      <c r="N130" s="2" t="s">
        <v>8</v>
      </c>
      <c r="O130" s="2" t="s">
        <v>9</v>
      </c>
      <c r="P130" s="2"/>
    </row>
    <row r="131" spans="1:16" ht="26.25" x14ac:dyDescent="0.25">
      <c r="A131" s="2" t="s">
        <v>456</v>
      </c>
      <c r="B131" s="2" t="s">
        <v>457</v>
      </c>
      <c r="C131" s="2" t="s">
        <v>458</v>
      </c>
      <c r="D131" s="2" t="s">
        <v>753</v>
      </c>
      <c r="E131" s="2" t="s">
        <v>459</v>
      </c>
      <c r="F131" s="2" t="s">
        <v>460</v>
      </c>
      <c r="G131" s="2" t="s">
        <v>461</v>
      </c>
      <c r="H131" s="7">
        <v>247500</v>
      </c>
      <c r="I131" s="7">
        <v>0</v>
      </c>
      <c r="J131" s="3">
        <v>44200</v>
      </c>
      <c r="K131" s="3">
        <v>46025</v>
      </c>
      <c r="L131" s="3">
        <v>45566</v>
      </c>
      <c r="M131" s="2" t="s">
        <v>674</v>
      </c>
      <c r="N131" s="2" t="s">
        <v>8</v>
      </c>
      <c r="O131" s="2" t="s">
        <v>9</v>
      </c>
      <c r="P131" s="2">
        <v>3213600</v>
      </c>
    </row>
    <row r="132" spans="1:16" ht="26.25" x14ac:dyDescent="0.25">
      <c r="A132" s="2" t="s">
        <v>598</v>
      </c>
      <c r="B132" s="2" t="s">
        <v>185</v>
      </c>
      <c r="C132" s="2" t="s">
        <v>599</v>
      </c>
      <c r="D132" s="2" t="s">
        <v>165</v>
      </c>
      <c r="E132" s="2" t="s">
        <v>599</v>
      </c>
      <c r="F132" s="2" t="s">
        <v>600</v>
      </c>
      <c r="G132" s="2" t="s">
        <v>601</v>
      </c>
      <c r="H132" s="7">
        <v>141779.79999999999</v>
      </c>
      <c r="I132" s="7">
        <v>0</v>
      </c>
      <c r="J132" s="3">
        <v>43945</v>
      </c>
      <c r="K132" s="3">
        <v>46102</v>
      </c>
      <c r="L132" s="3">
        <v>45748</v>
      </c>
      <c r="M132" s="2" t="s">
        <v>674</v>
      </c>
      <c r="N132" s="2" t="s">
        <v>8</v>
      </c>
      <c r="O132" s="2" t="s">
        <v>9</v>
      </c>
      <c r="P132" s="2" t="str">
        <f>"05937380"</f>
        <v>05937380</v>
      </c>
    </row>
    <row r="133" spans="1:16" x14ac:dyDescent="0.25">
      <c r="A133" s="2" t="s">
        <v>163</v>
      </c>
      <c r="B133" s="2"/>
      <c r="C133" s="2" t="s">
        <v>164</v>
      </c>
      <c r="D133" s="2" t="s">
        <v>165</v>
      </c>
      <c r="E133" s="2" t="s">
        <v>166</v>
      </c>
      <c r="F133" s="2" t="s">
        <v>167</v>
      </c>
      <c r="G133" s="2" t="s">
        <v>168</v>
      </c>
      <c r="H133" s="7">
        <v>250000</v>
      </c>
      <c r="I133" s="7">
        <v>0</v>
      </c>
      <c r="J133" s="3">
        <v>40634</v>
      </c>
      <c r="K133" s="3">
        <v>46112</v>
      </c>
      <c r="L133" s="3">
        <v>45747</v>
      </c>
      <c r="M133" s="2" t="s">
        <v>66</v>
      </c>
      <c r="N133" s="2" t="s">
        <v>41</v>
      </c>
      <c r="O133" s="2" t="s">
        <v>41</v>
      </c>
      <c r="P133" s="2">
        <v>7451733</v>
      </c>
    </row>
    <row r="134" spans="1:16" ht="39" x14ac:dyDescent="0.25">
      <c r="A134" s="2" t="s">
        <v>575</v>
      </c>
      <c r="B134" s="2" t="s">
        <v>544</v>
      </c>
      <c r="C134" s="2" t="s">
        <v>576</v>
      </c>
      <c r="D134" s="2" t="s">
        <v>132</v>
      </c>
      <c r="E134" s="2" t="s">
        <v>576</v>
      </c>
      <c r="F134" s="2" t="s">
        <v>574</v>
      </c>
      <c r="G134" s="2" t="s">
        <v>577</v>
      </c>
      <c r="H134" s="7">
        <v>75000</v>
      </c>
      <c r="I134" s="7">
        <v>0</v>
      </c>
      <c r="J134" s="3">
        <v>44287</v>
      </c>
      <c r="K134" s="3">
        <v>46112</v>
      </c>
      <c r="L134" s="3">
        <v>45747</v>
      </c>
      <c r="M134" s="2" t="s">
        <v>88</v>
      </c>
      <c r="N134" s="2" t="s">
        <v>8</v>
      </c>
      <c r="O134" s="2" t="s">
        <v>9</v>
      </c>
      <c r="P134" s="2">
        <v>3151938</v>
      </c>
    </row>
    <row r="135" spans="1:16" ht="26.25" x14ac:dyDescent="0.25">
      <c r="A135" s="2" t="s">
        <v>602</v>
      </c>
      <c r="B135" s="2" t="s">
        <v>185</v>
      </c>
      <c r="C135" s="2" t="s">
        <v>603</v>
      </c>
      <c r="D135" s="2" t="s">
        <v>49</v>
      </c>
      <c r="E135" s="2" t="s">
        <v>603</v>
      </c>
      <c r="F135" s="2" t="s">
        <v>424</v>
      </c>
      <c r="G135" s="2" t="s">
        <v>205</v>
      </c>
      <c r="H135" s="7">
        <v>325000</v>
      </c>
      <c r="I135" s="7">
        <v>0</v>
      </c>
      <c r="J135" s="3">
        <v>44287</v>
      </c>
      <c r="K135" s="3">
        <v>46112</v>
      </c>
      <c r="L135" s="3">
        <v>45748</v>
      </c>
      <c r="M135" s="2" t="s">
        <v>88</v>
      </c>
      <c r="N135" s="2" t="s">
        <v>8</v>
      </c>
      <c r="O135" s="2" t="s">
        <v>9</v>
      </c>
      <c r="P135" s="2" t="str">
        <f>"02084294"</f>
        <v>02084294</v>
      </c>
    </row>
    <row r="136" spans="1:16" ht="39" x14ac:dyDescent="0.25">
      <c r="A136" s="2" t="s">
        <v>697</v>
      </c>
      <c r="B136" s="2" t="s">
        <v>669</v>
      </c>
      <c r="C136" s="2" t="s">
        <v>698</v>
      </c>
      <c r="D136" s="2" t="s">
        <v>132</v>
      </c>
      <c r="E136" s="2" t="s">
        <v>698</v>
      </c>
      <c r="F136" s="2" t="s">
        <v>600</v>
      </c>
      <c r="G136" s="2" t="s">
        <v>699</v>
      </c>
      <c r="H136" s="7">
        <v>106000</v>
      </c>
      <c r="I136" s="7">
        <v>0</v>
      </c>
      <c r="J136" s="3">
        <v>44484</v>
      </c>
      <c r="K136" s="3">
        <v>46112</v>
      </c>
      <c r="L136" s="3">
        <v>45961</v>
      </c>
      <c r="M136" s="2" t="s">
        <v>88</v>
      </c>
      <c r="N136" s="2" t="s">
        <v>8</v>
      </c>
      <c r="O136" s="2" t="s">
        <v>9</v>
      </c>
      <c r="P136" s="2" t="str">
        <f>"05937380"</f>
        <v>05937380</v>
      </c>
    </row>
    <row r="137" spans="1:16" ht="26.25" x14ac:dyDescent="0.25">
      <c r="A137" s="2" t="s">
        <v>587</v>
      </c>
      <c r="B137" s="2" t="s">
        <v>29</v>
      </c>
      <c r="C137" s="2" t="s">
        <v>588</v>
      </c>
      <c r="D137" s="2" t="s">
        <v>49</v>
      </c>
      <c r="E137" s="2" t="s">
        <v>588</v>
      </c>
      <c r="F137" s="2" t="s">
        <v>589</v>
      </c>
      <c r="G137" s="2" t="s">
        <v>590</v>
      </c>
      <c r="H137" s="7">
        <v>84550</v>
      </c>
      <c r="I137" s="7">
        <v>0</v>
      </c>
      <c r="J137" s="3">
        <v>44298</v>
      </c>
      <c r="K137" s="3">
        <v>46123</v>
      </c>
      <c r="L137" s="3">
        <v>45748</v>
      </c>
      <c r="M137" s="2" t="s">
        <v>88</v>
      </c>
      <c r="N137" s="2" t="s">
        <v>9</v>
      </c>
      <c r="O137" s="2" t="s">
        <v>9</v>
      </c>
      <c r="P137" s="2">
        <v>2579852</v>
      </c>
    </row>
    <row r="138" spans="1:16" ht="39" x14ac:dyDescent="0.25">
      <c r="A138" s="2" t="s">
        <v>468</v>
      </c>
      <c r="B138" s="2" t="s">
        <v>469</v>
      </c>
      <c r="C138" s="2" t="s">
        <v>470</v>
      </c>
      <c r="D138" s="2" t="s">
        <v>165</v>
      </c>
      <c r="E138" s="2" t="s">
        <v>471</v>
      </c>
      <c r="F138" s="2" t="s">
        <v>472</v>
      </c>
      <c r="G138" s="2" t="s">
        <v>473</v>
      </c>
      <c r="H138" s="7">
        <v>32725</v>
      </c>
      <c r="I138" s="7">
        <v>0</v>
      </c>
      <c r="J138" s="3">
        <v>44216</v>
      </c>
      <c r="K138" s="3">
        <v>46136</v>
      </c>
      <c r="L138" s="3">
        <v>44986</v>
      </c>
      <c r="M138" s="2" t="s">
        <v>66</v>
      </c>
      <c r="N138" s="2" t="s">
        <v>8</v>
      </c>
      <c r="O138" s="2" t="s">
        <v>9</v>
      </c>
      <c r="P138" s="2">
        <v>2582463</v>
      </c>
    </row>
    <row r="139" spans="1:16" ht="26.25" x14ac:dyDescent="0.25">
      <c r="A139" s="2" t="s">
        <v>594</v>
      </c>
      <c r="B139" s="2" t="s">
        <v>185</v>
      </c>
      <c r="C139" s="2" t="s">
        <v>595</v>
      </c>
      <c r="D139" s="2" t="s">
        <v>753</v>
      </c>
      <c r="E139" s="2" t="s">
        <v>595</v>
      </c>
      <c r="F139" s="2" t="s">
        <v>596</v>
      </c>
      <c r="G139" s="2" t="s">
        <v>597</v>
      </c>
      <c r="H139" s="7">
        <v>72000</v>
      </c>
      <c r="I139" s="7">
        <v>0</v>
      </c>
      <c r="J139" s="3">
        <v>43280</v>
      </c>
      <c r="K139" s="3">
        <v>46142</v>
      </c>
      <c r="L139" s="3">
        <v>44805</v>
      </c>
      <c r="M139" s="2" t="s">
        <v>52</v>
      </c>
      <c r="N139" s="2" t="s">
        <v>8</v>
      </c>
      <c r="O139" s="2" t="s">
        <v>9</v>
      </c>
      <c r="P139" s="2" t="str">
        <f>"05124418"</f>
        <v>05124418</v>
      </c>
    </row>
    <row r="140" spans="1:16" ht="26.25" x14ac:dyDescent="0.25">
      <c r="A140" s="2" t="s">
        <v>583</v>
      </c>
      <c r="B140" s="2" t="s">
        <v>578</v>
      </c>
      <c r="C140" s="2" t="s">
        <v>584</v>
      </c>
      <c r="D140" s="2" t="s">
        <v>31</v>
      </c>
      <c r="E140" s="2" t="s">
        <v>584</v>
      </c>
      <c r="F140" s="2" t="s">
        <v>585</v>
      </c>
      <c r="G140" s="2" t="s">
        <v>586</v>
      </c>
      <c r="H140" s="7">
        <v>34965</v>
      </c>
      <c r="I140" s="7">
        <v>0</v>
      </c>
      <c r="J140" s="3">
        <v>44330</v>
      </c>
      <c r="K140" s="3">
        <v>46155</v>
      </c>
      <c r="L140" s="3">
        <v>45337</v>
      </c>
      <c r="M140" s="2" t="s">
        <v>40</v>
      </c>
      <c r="N140" s="2" t="s">
        <v>8</v>
      </c>
      <c r="O140" s="2" t="s">
        <v>9</v>
      </c>
      <c r="P140" s="2" t="str">
        <f>"02230104"</f>
        <v>02230104</v>
      </c>
    </row>
    <row r="141" spans="1:16" ht="26.25" x14ac:dyDescent="0.25">
      <c r="A141" s="2" t="s">
        <v>625</v>
      </c>
      <c r="B141" s="2" t="s">
        <v>185</v>
      </c>
      <c r="C141" s="2" t="s">
        <v>626</v>
      </c>
      <c r="D141" s="2" t="s">
        <v>165</v>
      </c>
      <c r="E141" s="2" t="s">
        <v>626</v>
      </c>
      <c r="F141" s="2" t="s">
        <v>627</v>
      </c>
      <c r="G141" s="2" t="s">
        <v>628</v>
      </c>
      <c r="H141" s="7">
        <v>158390.6</v>
      </c>
      <c r="I141" s="7">
        <v>0</v>
      </c>
      <c r="J141" s="3">
        <v>44361</v>
      </c>
      <c r="K141" s="3">
        <v>46186</v>
      </c>
      <c r="L141" s="3">
        <v>45689</v>
      </c>
      <c r="M141" s="2" t="s">
        <v>88</v>
      </c>
      <c r="N141" s="2" t="s">
        <v>41</v>
      </c>
      <c r="O141" s="2" t="s">
        <v>9</v>
      </c>
      <c r="P141" s="2" t="str">
        <f>"00115834"</f>
        <v>00115834</v>
      </c>
    </row>
    <row r="142" spans="1:16" ht="26.25" x14ac:dyDescent="0.25">
      <c r="A142" s="2" t="s">
        <v>659</v>
      </c>
      <c r="B142" s="2" t="s">
        <v>185</v>
      </c>
      <c r="C142" s="2" t="s">
        <v>660</v>
      </c>
      <c r="D142" s="2" t="s">
        <v>31</v>
      </c>
      <c r="E142" s="2" t="s">
        <v>661</v>
      </c>
      <c r="F142" s="2" t="s">
        <v>662</v>
      </c>
      <c r="G142" s="2" t="s">
        <v>663</v>
      </c>
      <c r="H142" s="7">
        <v>1500000</v>
      </c>
      <c r="I142" s="7">
        <v>0</v>
      </c>
      <c r="J142" s="3">
        <v>44424</v>
      </c>
      <c r="K142" s="3">
        <v>46249</v>
      </c>
      <c r="L142" s="3">
        <v>44714</v>
      </c>
      <c r="M142" s="2" t="s">
        <v>40</v>
      </c>
      <c r="N142" s="2" t="s">
        <v>9</v>
      </c>
      <c r="O142" s="2" t="s">
        <v>9</v>
      </c>
      <c r="P142" s="2" t="str">
        <f>"03256076"</f>
        <v>03256076</v>
      </c>
    </row>
    <row r="143" spans="1:16" ht="26.25" x14ac:dyDescent="0.25">
      <c r="A143" s="2" t="s">
        <v>638</v>
      </c>
      <c r="B143" s="2" t="s">
        <v>185</v>
      </c>
      <c r="C143" s="2" t="s">
        <v>639</v>
      </c>
      <c r="D143" s="2" t="s">
        <v>3</v>
      </c>
      <c r="E143" s="2" t="s">
        <v>640</v>
      </c>
      <c r="F143" s="2" t="s">
        <v>641</v>
      </c>
      <c r="G143" s="2" t="s">
        <v>642</v>
      </c>
      <c r="H143" s="7">
        <v>56500</v>
      </c>
      <c r="I143" s="7">
        <v>0</v>
      </c>
      <c r="J143" s="3">
        <v>44470</v>
      </c>
      <c r="K143" s="3">
        <v>46295</v>
      </c>
      <c r="L143" s="3">
        <v>45323</v>
      </c>
      <c r="M143" s="2" t="s">
        <v>52</v>
      </c>
      <c r="N143" s="2" t="s">
        <v>8</v>
      </c>
      <c r="O143" s="2" t="s">
        <v>9</v>
      </c>
      <c r="P143" s="2" t="str">
        <f>"02652033"</f>
        <v>02652033</v>
      </c>
    </row>
    <row r="144" spans="1:16" ht="39" x14ac:dyDescent="0.25">
      <c r="A144" s="2" t="s">
        <v>675</v>
      </c>
      <c r="B144" s="2" t="s">
        <v>611</v>
      </c>
      <c r="C144" s="2" t="s">
        <v>676</v>
      </c>
      <c r="D144" s="2" t="s">
        <v>172</v>
      </c>
      <c r="E144" s="2" t="s">
        <v>676</v>
      </c>
      <c r="F144" s="2" t="s">
        <v>677</v>
      </c>
      <c r="G144" s="2" t="s">
        <v>678</v>
      </c>
      <c r="H144" s="7">
        <v>500000</v>
      </c>
      <c r="I144" s="7">
        <v>0</v>
      </c>
      <c r="J144" s="3">
        <v>44470</v>
      </c>
      <c r="K144" s="3">
        <v>46295</v>
      </c>
      <c r="L144" s="3">
        <v>45748</v>
      </c>
      <c r="M144" s="2" t="s">
        <v>7</v>
      </c>
      <c r="N144" s="2" t="s">
        <v>8</v>
      </c>
      <c r="O144" s="2" t="s">
        <v>9</v>
      </c>
      <c r="P144" s="2" t="str">
        <f>"06294877"</f>
        <v>06294877</v>
      </c>
    </row>
    <row r="145" spans="1:16" ht="51.75" x14ac:dyDescent="0.25">
      <c r="A145" s="2" t="s">
        <v>654</v>
      </c>
      <c r="B145" s="2" t="s">
        <v>649</v>
      </c>
      <c r="C145" s="2" t="s">
        <v>648</v>
      </c>
      <c r="D145" s="2" t="s">
        <v>655</v>
      </c>
      <c r="E145" s="2" t="s">
        <v>656</v>
      </c>
      <c r="F145" s="2" t="s">
        <v>657</v>
      </c>
      <c r="G145" s="2" t="s">
        <v>658</v>
      </c>
      <c r="H145" s="7">
        <v>76210</v>
      </c>
      <c r="I145" s="7">
        <v>0</v>
      </c>
      <c r="J145" s="3">
        <v>44412</v>
      </c>
      <c r="K145" s="3">
        <v>46388</v>
      </c>
      <c r="L145" s="3">
        <v>46174</v>
      </c>
      <c r="M145" s="2" t="s">
        <v>88</v>
      </c>
      <c r="N145" s="2" t="s">
        <v>9</v>
      </c>
      <c r="O145" s="2" t="s">
        <v>9</v>
      </c>
      <c r="P145" s="2" t="str">
        <f>"01628868"</f>
        <v>01628868</v>
      </c>
    </row>
    <row r="146" spans="1:16" ht="39" x14ac:dyDescent="0.25">
      <c r="A146" s="2" t="s">
        <v>736</v>
      </c>
      <c r="B146" s="2" t="s">
        <v>685</v>
      </c>
      <c r="C146" s="2" t="s">
        <v>737</v>
      </c>
      <c r="D146" s="2" t="s">
        <v>372</v>
      </c>
      <c r="E146" s="2" t="s">
        <v>737</v>
      </c>
      <c r="F146" s="2" t="s">
        <v>502</v>
      </c>
      <c r="G146" s="2" t="s">
        <v>738</v>
      </c>
      <c r="H146" s="7">
        <v>75000</v>
      </c>
      <c r="I146" s="7">
        <v>0</v>
      </c>
      <c r="J146" s="3">
        <v>44585</v>
      </c>
      <c r="K146" s="3">
        <v>46410</v>
      </c>
      <c r="L146" s="3">
        <v>45474</v>
      </c>
      <c r="M146" s="2" t="s">
        <v>66</v>
      </c>
      <c r="N146" s="2" t="s">
        <v>9</v>
      </c>
      <c r="O146" s="2" t="s">
        <v>9</v>
      </c>
      <c r="P146" s="2" t="s">
        <v>739</v>
      </c>
    </row>
    <row r="147" spans="1:16" ht="51.75" x14ac:dyDescent="0.25">
      <c r="A147" s="2" t="s">
        <v>351</v>
      </c>
      <c r="B147" s="2" t="s">
        <v>29</v>
      </c>
      <c r="C147" s="2" t="s">
        <v>352</v>
      </c>
      <c r="D147" s="2" t="s">
        <v>49</v>
      </c>
      <c r="E147" s="2" t="s">
        <v>353</v>
      </c>
      <c r="F147" s="2" t="s">
        <v>354</v>
      </c>
      <c r="G147" s="2" t="s">
        <v>355</v>
      </c>
      <c r="H147" s="7">
        <v>1312495</v>
      </c>
      <c r="I147" s="7">
        <v>0</v>
      </c>
      <c r="J147" s="3">
        <v>43922</v>
      </c>
      <c r="K147" s="3">
        <v>46477</v>
      </c>
      <c r="L147" s="3">
        <v>45659</v>
      </c>
      <c r="M147" s="2" t="s">
        <v>88</v>
      </c>
      <c r="N147" s="2" t="s">
        <v>41</v>
      </c>
      <c r="O147" s="2" t="s">
        <v>9</v>
      </c>
      <c r="P147" s="2" t="str">
        <f>"00968498"</f>
        <v>00968498</v>
      </c>
    </row>
    <row r="148" spans="1:16" ht="26.25" x14ac:dyDescent="0.25">
      <c r="A148" s="2" t="s">
        <v>769</v>
      </c>
      <c r="B148" s="2" t="s">
        <v>752</v>
      </c>
      <c r="C148" s="2" t="s">
        <v>770</v>
      </c>
      <c r="D148" s="2" t="s">
        <v>730</v>
      </c>
      <c r="E148" s="2" t="s">
        <v>770</v>
      </c>
      <c r="F148" s="2" t="s">
        <v>402</v>
      </c>
      <c r="G148" s="2" t="s">
        <v>771</v>
      </c>
      <c r="H148" s="7">
        <v>6420</v>
      </c>
      <c r="I148" s="7">
        <v>0</v>
      </c>
      <c r="J148" s="3">
        <v>44652</v>
      </c>
      <c r="K148" s="3">
        <v>46477</v>
      </c>
      <c r="L148" s="3">
        <v>45670</v>
      </c>
      <c r="M148" s="2" t="s">
        <v>52</v>
      </c>
      <c r="N148" s="2" t="s">
        <v>9</v>
      </c>
      <c r="O148" s="2" t="s">
        <v>9</v>
      </c>
      <c r="P148" s="2" t="str">
        <f>"04063744"</f>
        <v>04063744</v>
      </c>
    </row>
    <row r="149" spans="1:16" ht="39" x14ac:dyDescent="0.25">
      <c r="A149" s="2" t="s">
        <v>798</v>
      </c>
      <c r="B149" s="2" t="s">
        <v>724</v>
      </c>
      <c r="C149" s="2" t="s">
        <v>805</v>
      </c>
      <c r="D149" s="2" t="s">
        <v>172</v>
      </c>
      <c r="E149" s="2" t="s">
        <v>806</v>
      </c>
      <c r="F149" s="2" t="s">
        <v>503</v>
      </c>
      <c r="G149" s="2" t="s">
        <v>807</v>
      </c>
      <c r="H149" s="7">
        <v>1000000</v>
      </c>
      <c r="I149" s="7">
        <v>0</v>
      </c>
      <c r="J149" s="3">
        <v>44652</v>
      </c>
      <c r="K149" s="3">
        <v>46477</v>
      </c>
      <c r="L149" s="3">
        <v>45659</v>
      </c>
      <c r="M149" s="2" t="s">
        <v>66</v>
      </c>
      <c r="N149" s="2" t="s">
        <v>8</v>
      </c>
      <c r="O149" s="2" t="s">
        <v>9</v>
      </c>
      <c r="P149" s="2"/>
    </row>
    <row r="150" spans="1:16" ht="39" x14ac:dyDescent="0.25">
      <c r="A150" s="2" t="s">
        <v>794</v>
      </c>
      <c r="B150" s="2" t="s">
        <v>684</v>
      </c>
      <c r="C150" s="2" t="s">
        <v>795</v>
      </c>
      <c r="D150" s="2" t="s">
        <v>56</v>
      </c>
      <c r="E150" s="2" t="s">
        <v>796</v>
      </c>
      <c r="F150" s="2" t="s">
        <v>503</v>
      </c>
      <c r="G150" s="2" t="s">
        <v>797</v>
      </c>
      <c r="H150" s="7">
        <v>5800000</v>
      </c>
      <c r="I150" s="7">
        <v>0</v>
      </c>
      <c r="J150" s="3">
        <v>44682</v>
      </c>
      <c r="K150" s="3">
        <v>46507</v>
      </c>
      <c r="L150" s="3">
        <v>45931</v>
      </c>
      <c r="M150" s="2" t="s">
        <v>674</v>
      </c>
      <c r="N150" s="2" t="s">
        <v>8</v>
      </c>
      <c r="O150" s="2" t="s">
        <v>9</v>
      </c>
      <c r="P150" s="2">
        <v>1260716</v>
      </c>
    </row>
    <row r="151" spans="1:16" ht="26.25" x14ac:dyDescent="0.25">
      <c r="A151" s="2" t="s">
        <v>446</v>
      </c>
      <c r="B151" s="2" t="s">
        <v>29</v>
      </c>
      <c r="C151" s="2" t="s">
        <v>447</v>
      </c>
      <c r="D151" s="2" t="s">
        <v>49</v>
      </c>
      <c r="E151" s="2" t="s">
        <v>447</v>
      </c>
      <c r="F151" s="2" t="s">
        <v>448</v>
      </c>
      <c r="G151" s="2" t="s">
        <v>449</v>
      </c>
      <c r="H151" s="7">
        <v>104475</v>
      </c>
      <c r="I151" s="7">
        <v>0</v>
      </c>
      <c r="J151" s="3">
        <v>44019</v>
      </c>
      <c r="K151" s="3">
        <v>46574</v>
      </c>
      <c r="L151" s="3">
        <v>45480</v>
      </c>
      <c r="M151" s="2" t="s">
        <v>450</v>
      </c>
      <c r="N151" s="2" t="s">
        <v>41</v>
      </c>
      <c r="O151" s="2" t="s">
        <v>41</v>
      </c>
      <c r="P151" s="2"/>
    </row>
    <row r="152" spans="1:16" ht="26.25" x14ac:dyDescent="0.25">
      <c r="A152" s="2" t="s">
        <v>428</v>
      </c>
      <c r="B152" s="2" t="s">
        <v>185</v>
      </c>
      <c r="C152" s="2" t="s">
        <v>429</v>
      </c>
      <c r="D152" s="2" t="s">
        <v>49</v>
      </c>
      <c r="E152" s="2" t="s">
        <v>430</v>
      </c>
      <c r="F152" s="2" t="s">
        <v>431</v>
      </c>
      <c r="G152" s="2" t="s">
        <v>432</v>
      </c>
      <c r="H152" s="7">
        <v>34227</v>
      </c>
      <c r="I152" s="7">
        <v>0</v>
      </c>
      <c r="J152" s="3">
        <v>44056</v>
      </c>
      <c r="K152" s="3">
        <v>46611</v>
      </c>
      <c r="L152" s="3">
        <v>44390</v>
      </c>
      <c r="M152" s="2" t="s">
        <v>88</v>
      </c>
      <c r="N152" s="2" t="s">
        <v>41</v>
      </c>
      <c r="O152" s="2" t="s">
        <v>9</v>
      </c>
      <c r="P152" s="2"/>
    </row>
    <row r="153" spans="1:16" ht="39" x14ac:dyDescent="0.25">
      <c r="A153" s="2" t="s">
        <v>433</v>
      </c>
      <c r="B153" s="2" t="s">
        <v>434</v>
      </c>
      <c r="C153" s="2" t="s">
        <v>435</v>
      </c>
      <c r="D153" s="2" t="s">
        <v>49</v>
      </c>
      <c r="E153" s="2" t="s">
        <v>435</v>
      </c>
      <c r="F153" s="2" t="s">
        <v>436</v>
      </c>
      <c r="G153" s="2" t="s">
        <v>437</v>
      </c>
      <c r="H153" s="7">
        <v>718800</v>
      </c>
      <c r="I153" s="7">
        <v>0</v>
      </c>
      <c r="J153" s="3">
        <v>44095</v>
      </c>
      <c r="K153" s="3">
        <v>46650</v>
      </c>
      <c r="L153" s="3">
        <v>45748</v>
      </c>
      <c r="M153" s="2" t="s">
        <v>7</v>
      </c>
      <c r="N153" s="2" t="s">
        <v>41</v>
      </c>
      <c r="O153" s="2" t="s">
        <v>9</v>
      </c>
      <c r="P153" s="2"/>
    </row>
    <row r="154" spans="1:16" ht="39" x14ac:dyDescent="0.25">
      <c r="A154" s="2" t="s">
        <v>22</v>
      </c>
      <c r="B154" s="2" t="s">
        <v>23</v>
      </c>
      <c r="C154" s="2" t="s">
        <v>24</v>
      </c>
      <c r="D154" s="2" t="s">
        <v>753</v>
      </c>
      <c r="E154" s="2" t="s">
        <v>25</v>
      </c>
      <c r="F154" s="2" t="s">
        <v>26</v>
      </c>
      <c r="G154" s="2" t="s">
        <v>27</v>
      </c>
      <c r="H154" s="7">
        <v>570000</v>
      </c>
      <c r="I154" s="7">
        <v>0</v>
      </c>
      <c r="J154" s="3">
        <v>43194</v>
      </c>
      <c r="K154" s="3">
        <v>46846</v>
      </c>
      <c r="L154" s="3">
        <v>46479</v>
      </c>
      <c r="M154" s="2" t="s">
        <v>674</v>
      </c>
      <c r="N154" s="2" t="s">
        <v>8</v>
      </c>
      <c r="O154" s="2" t="s">
        <v>9</v>
      </c>
      <c r="P154" s="2" t="str">
        <f>"05937380"</f>
        <v>05937380</v>
      </c>
    </row>
    <row r="155" spans="1:16" ht="26.25" x14ac:dyDescent="0.25">
      <c r="A155" s="2" t="s">
        <v>740</v>
      </c>
      <c r="B155" s="2" t="s">
        <v>722</v>
      </c>
      <c r="C155" s="2" t="s">
        <v>741</v>
      </c>
      <c r="D155" s="2" t="s">
        <v>197</v>
      </c>
      <c r="E155" s="2" t="s">
        <v>741</v>
      </c>
      <c r="F155" s="2" t="s">
        <v>742</v>
      </c>
      <c r="G155" s="2" t="s">
        <v>743</v>
      </c>
      <c r="H155" s="7">
        <v>1350000</v>
      </c>
      <c r="I155" s="7">
        <v>0</v>
      </c>
      <c r="J155" s="3">
        <v>44652</v>
      </c>
      <c r="K155" s="3">
        <v>47573</v>
      </c>
      <c r="L155" s="3">
        <v>46024</v>
      </c>
      <c r="M155" s="2" t="s">
        <v>66</v>
      </c>
      <c r="N155" s="2" t="s">
        <v>8</v>
      </c>
      <c r="O155" s="2" t="s">
        <v>9</v>
      </c>
      <c r="P155" s="2" t="str">
        <f>"02080646"</f>
        <v>02080646</v>
      </c>
    </row>
    <row r="156" spans="1:16" ht="51.75" x14ac:dyDescent="0.25">
      <c r="A156" s="2" t="s">
        <v>775</v>
      </c>
      <c r="B156" s="2" t="s">
        <v>647</v>
      </c>
      <c r="C156" s="2" t="s">
        <v>776</v>
      </c>
      <c r="D156" s="2" t="s">
        <v>165</v>
      </c>
      <c r="E156" s="2" t="s">
        <v>777</v>
      </c>
      <c r="F156" s="2" t="s">
        <v>593</v>
      </c>
      <c r="G156" s="2" t="s">
        <v>778</v>
      </c>
      <c r="H156" s="7">
        <v>1800000</v>
      </c>
      <c r="I156" s="7">
        <v>0</v>
      </c>
      <c r="J156" s="3">
        <v>44652</v>
      </c>
      <c r="K156" s="3">
        <v>48304</v>
      </c>
      <c r="L156" s="3">
        <v>46357</v>
      </c>
      <c r="M156" s="2" t="s">
        <v>779</v>
      </c>
      <c r="N156" s="2" t="s">
        <v>8</v>
      </c>
      <c r="O156" s="2" t="s">
        <v>9</v>
      </c>
      <c r="P156" s="2">
        <v>3196050</v>
      </c>
    </row>
  </sheetData>
  <autoFilter ref="A1:P156" xr:uid="{00000000-0001-0000-0000-000000000000}"/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Q4 FY21_22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Loraine Austin</cp:lastModifiedBy>
  <dcterms:created xsi:type="dcterms:W3CDTF">2021-01-20T14:45:30Z</dcterms:created>
  <dcterms:modified xsi:type="dcterms:W3CDTF">2022-04-29T14:57:29Z</dcterms:modified>
</cp:coreProperties>
</file>